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1178F660-C947-4C3E-B5D2-9E587AA04F3F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PC&amp;B" sheetId="2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'PC&amp;B'!$A$1:$F$23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29" l="1"/>
  <c r="E19" i="29" s="1"/>
  <c r="C19" i="29"/>
  <c r="B19" i="29"/>
  <c r="E18" i="29"/>
  <c r="F18" i="29" s="1"/>
  <c r="F17" i="29"/>
  <c r="E17" i="29"/>
  <c r="D15" i="29"/>
  <c r="E14" i="29"/>
  <c r="D14" i="29"/>
  <c r="C14" i="29"/>
  <c r="B14" i="29"/>
  <c r="F14" i="29" s="1"/>
  <c r="F13" i="29"/>
  <c r="E13" i="29"/>
  <c r="F12" i="29"/>
  <c r="E12" i="29"/>
  <c r="D11" i="29"/>
  <c r="E11" i="29" s="1"/>
  <c r="C11" i="29"/>
  <c r="C15" i="29" s="1"/>
  <c r="B11" i="29"/>
  <c r="E10" i="29"/>
  <c r="F10" i="29" s="1"/>
  <c r="E9" i="29"/>
  <c r="F9" i="29" s="1"/>
  <c r="E8" i="29"/>
  <c r="F8" i="29" s="1"/>
  <c r="E7" i="29"/>
  <c r="F7" i="29" s="1"/>
  <c r="E6" i="29"/>
  <c r="F6" i="29" s="1"/>
  <c r="E5" i="29"/>
  <c r="F5" i="29" s="1"/>
  <c r="F19" i="29" l="1"/>
  <c r="F11" i="29"/>
  <c r="B15" i="29"/>
  <c r="E15" i="29" l="1"/>
  <c r="F15" i="29" s="1"/>
</calcChain>
</file>

<file path=xl/sharedStrings.xml><?xml version="1.0" encoding="utf-8"?>
<sst xmlns="http://schemas.openxmlformats.org/spreadsheetml/2006/main" count="27" uniqueCount="27">
  <si>
    <t>Awards</t>
  </si>
  <si>
    <t>Total</t>
  </si>
  <si>
    <t>(Dollars in Millions)</t>
  </si>
  <si>
    <t>Amount</t>
  </si>
  <si>
    <t>Percent</t>
  </si>
  <si>
    <t>Personnel Compensation &amp; Benefits</t>
  </si>
  <si>
    <t>Regular FTE Usage (projected)</t>
  </si>
  <si>
    <t>Subtotal, FTE Compensation</t>
  </si>
  <si>
    <t xml:space="preserve">Benefits </t>
  </si>
  <si>
    <t>Subtotal, Benefits</t>
  </si>
  <si>
    <t>Total, PC&amp;B</t>
  </si>
  <si>
    <t>Source of Funds</t>
  </si>
  <si>
    <t>AOAM Appropriation</t>
  </si>
  <si>
    <t>FY 2021
Actual</t>
  </si>
  <si>
    <t>FY 2023  Request</t>
  </si>
  <si>
    <r>
      <t>Regular FTE Base Salary</t>
    </r>
    <r>
      <rPr>
        <vertAlign val="superscript"/>
        <sz val="9"/>
        <rFont val="Open Sans"/>
      </rPr>
      <t>1</t>
    </r>
  </si>
  <si>
    <r>
      <t>Other Compensation</t>
    </r>
    <r>
      <rPr>
        <vertAlign val="superscript"/>
        <sz val="9"/>
        <rFont val="Open Sans"/>
      </rPr>
      <t>2</t>
    </r>
  </si>
  <si>
    <r>
      <t>Other Benefits</t>
    </r>
    <r>
      <rPr>
        <vertAlign val="superscript"/>
        <sz val="9"/>
        <rFont val="Open Sans"/>
      </rPr>
      <t>3</t>
    </r>
  </si>
  <si>
    <r>
      <t>Administrative Cost Recoveries</t>
    </r>
    <r>
      <rPr>
        <vertAlign val="superscript"/>
        <sz val="9"/>
        <rFont val="Open Sans"/>
      </rPr>
      <t>4</t>
    </r>
  </si>
  <si>
    <r>
      <rPr>
        <vertAlign val="superscript"/>
        <sz val="8"/>
        <rFont val="Open Sans"/>
      </rPr>
      <t xml:space="preserve">2 </t>
    </r>
    <r>
      <rPr>
        <sz val="8"/>
        <rFont val="Open Sans"/>
      </rPr>
      <t>Includes reimbursable details to NSF and terminal leave.</t>
    </r>
  </si>
  <si>
    <r>
      <rPr>
        <vertAlign val="superscript"/>
        <sz val="8"/>
        <rFont val="Open Sans"/>
      </rPr>
      <t xml:space="preserve">3 </t>
    </r>
    <r>
      <rPr>
        <sz val="8"/>
        <rFont val="Open Sans"/>
      </rPr>
      <t xml:space="preserve">Includes Federal Employee's Compensation Act (FECA) funding and transit subsidies. </t>
    </r>
  </si>
  <si>
    <t>FY 2022 (TBD)</t>
  </si>
  <si>
    <r>
      <rPr>
        <vertAlign val="superscript"/>
        <sz val="8"/>
        <rFont val="Open Sans"/>
      </rPr>
      <t xml:space="preserve">1 </t>
    </r>
    <r>
      <rPr>
        <sz val="8"/>
        <rFont val="Open Sans"/>
      </rPr>
      <t>Includes full support for a 4.6 percent COLA in FY 2023 ($10.88 million).</t>
    </r>
  </si>
  <si>
    <r>
      <rPr>
        <vertAlign val="superscript"/>
        <sz val="8"/>
        <rFont val="Open Sans"/>
      </rPr>
      <t xml:space="preserve">4 </t>
    </r>
    <r>
      <rPr>
        <sz val="8"/>
        <rFont val="Open Sans"/>
      </rPr>
      <t>ACRs estimates are not factored into NSF's PC&amp;B budget for the FY 2023 Request.</t>
    </r>
  </si>
  <si>
    <t>Change over 
FY 2021 Actual</t>
  </si>
  <si>
    <t>Pathways Intern Salary</t>
  </si>
  <si>
    <t>Pathways Intern FTE Usage (projected)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</si>
</sst>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#,##0;\-#,##0;&quot;-&quot;??"/>
    <numFmt numFmtId="168" formatCode="0.0%;\-0.0%;&quot;-&quot;??"/>
    <numFmt numFmtId="169" formatCode="#,##0.00;\-#,##0.00;&quot;-&quot;??"/>
    <numFmt numFmtId="170" formatCode="_([$$-409]* #,##0.000000_);_([$$-409]* \(#,##0.000000\);_([$$-409]* &quot;-&quot;_);_(@_)"/>
    <numFmt numFmtId="171" formatCode="_([$$-409]* #,##0.00_);_([$$-409]* \(#,##0.00\);_([$$-409]* &quot;-&quot;_);_(@_)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name val="Open Sans"/>
    </font>
    <font>
      <vertAlign val="superscript"/>
      <sz val="9"/>
      <name val="Open Sans"/>
    </font>
    <font>
      <sz val="9"/>
      <color theme="1"/>
      <name val="Open Sans"/>
    </font>
    <font>
      <b/>
      <sz val="9"/>
      <name val="Open Sans"/>
    </font>
    <font>
      <i/>
      <sz val="9"/>
      <name val="Open Sans"/>
    </font>
    <font>
      <i/>
      <sz val="9"/>
      <color theme="1"/>
      <name val="Open Sans"/>
    </font>
    <font>
      <sz val="8"/>
      <name val="Open Sans"/>
    </font>
    <font>
      <vertAlign val="superscript"/>
      <sz val="8"/>
      <name val="Open Sans"/>
    </font>
    <font>
      <sz val="8"/>
      <color theme="1"/>
      <name val="Open Sans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25">
      <alignment horizontal="right"/>
    </xf>
    <xf numFmtId="165" fontId="41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26">
      <alignment horizontal="center" vertical="center"/>
    </xf>
    <xf numFmtId="49" fontId="23" fillId="58" borderId="29">
      <alignment horizontal="center" vertical="center"/>
    </xf>
    <xf numFmtId="165" fontId="43" fillId="0" borderId="16">
      <alignment horizontal="center" vertical="center"/>
    </xf>
    <xf numFmtId="165" fontId="44" fillId="59" borderId="30">
      <alignment horizontal="center" vertical="center" textRotation="90" wrapText="1"/>
    </xf>
    <xf numFmtId="165" fontId="45" fillId="0" borderId="27">
      <alignment horizontal="left" wrapText="1"/>
    </xf>
    <xf numFmtId="165" fontId="45" fillId="0" borderId="27">
      <alignment horizontal="left" wrapText="1"/>
    </xf>
    <xf numFmtId="165" fontId="45" fillId="58" borderId="27">
      <alignment horizontal="left" wrapText="1"/>
    </xf>
    <xf numFmtId="165" fontId="45" fillId="58" borderId="27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28">
      <alignment horizontal="center" vertical="center"/>
    </xf>
    <xf numFmtId="165" fontId="47" fillId="58" borderId="29">
      <alignment horizontal="center" vertical="center"/>
    </xf>
    <xf numFmtId="165" fontId="48" fillId="0" borderId="0">
      <alignment horizontal="left" vertical="top" wrapText="1"/>
    </xf>
    <xf numFmtId="165" fontId="49" fillId="56" borderId="31">
      <alignment horizontal="left" vertical="top" wrapText="1" indent="8"/>
    </xf>
    <xf numFmtId="165" fontId="47" fillId="0" borderId="0">
      <alignment horizontal="left" indent="5"/>
    </xf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4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6" fillId="0" borderId="17" applyNumberFormat="0" applyFill="0" applyAlignment="0" applyProtection="0"/>
    <xf numFmtId="165" fontId="57" fillId="0" borderId="18" applyNumberFormat="0" applyFill="0" applyAlignment="0" applyProtection="0"/>
    <xf numFmtId="165" fontId="58" fillId="0" borderId="19" applyNumberFormat="0" applyFill="0" applyAlignment="0" applyProtection="0"/>
    <xf numFmtId="165" fontId="58" fillId="0" borderId="0" applyNumberFormat="0" applyFill="0" applyBorder="0" applyAlignment="0" applyProtection="0"/>
    <xf numFmtId="165" fontId="59" fillId="25" borderId="0" applyNumberFormat="0" applyBorder="0" applyAlignment="0" applyProtection="0"/>
    <xf numFmtId="165" fontId="60" fillId="26" borderId="0" applyNumberFormat="0" applyBorder="0" applyAlignment="0" applyProtection="0"/>
    <xf numFmtId="165" fontId="61" fillId="27" borderId="0" applyNumberFormat="0" applyBorder="0" applyAlignment="0" applyProtection="0"/>
    <xf numFmtId="165" fontId="62" fillId="28" borderId="20" applyNumberFormat="0" applyAlignment="0" applyProtection="0"/>
    <xf numFmtId="165" fontId="63" fillId="29" borderId="21" applyNumberFormat="0" applyAlignment="0" applyProtection="0"/>
    <xf numFmtId="165" fontId="64" fillId="29" borderId="20" applyNumberFormat="0" applyAlignment="0" applyProtection="0"/>
    <xf numFmtId="165" fontId="65" fillId="0" borderId="22" applyNumberFormat="0" applyFill="0" applyAlignment="0" applyProtection="0"/>
    <xf numFmtId="165" fontId="66" fillId="30" borderId="23" applyNumberFormat="0" applyAlignment="0" applyProtection="0"/>
    <xf numFmtId="165" fontId="55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24" applyNumberFormat="0" applyFill="0" applyAlignment="0" applyProtection="0"/>
    <xf numFmtId="165" fontId="69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69" fillId="34" borderId="0" applyNumberFormat="0" applyBorder="0" applyAlignment="0" applyProtection="0"/>
    <xf numFmtId="165" fontId="69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69" fillId="38" borderId="0" applyNumberFormat="0" applyBorder="0" applyAlignment="0" applyProtection="0"/>
    <xf numFmtId="165" fontId="69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69" fillId="42" borderId="0" applyNumberFormat="0" applyBorder="0" applyAlignment="0" applyProtection="0"/>
    <xf numFmtId="165" fontId="69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69" fillId="46" borderId="0" applyNumberFormat="0" applyBorder="0" applyAlignment="0" applyProtection="0"/>
    <xf numFmtId="165" fontId="69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69" fillId="50" borderId="0" applyNumberFormat="0" applyBorder="0" applyAlignment="0" applyProtection="0"/>
    <xf numFmtId="165" fontId="69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69" fillId="54" borderId="0" applyNumberFormat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</cellStyleXfs>
  <cellXfs count="69">
    <xf numFmtId="165" fontId="0" fillId="0" borderId="0" xfId="0"/>
    <xf numFmtId="4" fontId="74" fillId="0" borderId="0" xfId="0" applyNumberFormat="1" applyFont="1" applyAlignment="1">
      <alignment horizontal="left"/>
    </xf>
    <xf numFmtId="165" fontId="74" fillId="0" borderId="0" xfId="0" applyFont="1"/>
    <xf numFmtId="49" fontId="72" fillId="0" borderId="33" xfId="159" applyNumberFormat="1" applyFont="1" applyBorder="1" applyAlignment="1">
      <alignment vertical="top"/>
    </xf>
    <xf numFmtId="3" fontId="74" fillId="0" borderId="0" xfId="0" applyNumberFormat="1" applyFont="1" applyBorder="1" applyAlignment="1">
      <alignment vertical="top"/>
    </xf>
    <xf numFmtId="3" fontId="72" fillId="0" borderId="0" xfId="0" applyNumberFormat="1" applyFont="1" applyFill="1" applyBorder="1" applyAlignment="1">
      <alignment vertical="top"/>
    </xf>
    <xf numFmtId="167" fontId="72" fillId="0" borderId="33" xfId="0" applyNumberFormat="1" applyFont="1" applyFill="1" applyBorder="1" applyAlignment="1">
      <alignment vertical="top"/>
    </xf>
    <xf numFmtId="168" fontId="72" fillId="0" borderId="33" xfId="0" applyNumberFormat="1" applyFont="1" applyBorder="1" applyAlignment="1">
      <alignment horizontal="right" vertical="top"/>
    </xf>
    <xf numFmtId="165" fontId="74" fillId="0" borderId="0" xfId="0" applyFont="1" applyAlignment="1">
      <alignment vertical="top"/>
    </xf>
    <xf numFmtId="49" fontId="72" fillId="0" borderId="16" xfId="159" applyNumberFormat="1" applyFont="1" applyBorder="1" applyAlignment="1">
      <alignment vertical="top"/>
    </xf>
    <xf numFmtId="3" fontId="74" fillId="0" borderId="16" xfId="0" applyNumberFormat="1" applyFont="1" applyBorder="1" applyAlignment="1">
      <alignment vertical="top"/>
    </xf>
    <xf numFmtId="3" fontId="72" fillId="0" borderId="16" xfId="0" applyNumberFormat="1" applyFont="1" applyFill="1" applyBorder="1" applyAlignment="1">
      <alignment horizontal="right" vertical="top"/>
    </xf>
    <xf numFmtId="167" fontId="72" fillId="0" borderId="16" xfId="0" applyNumberFormat="1" applyFont="1" applyFill="1" applyBorder="1" applyAlignment="1">
      <alignment vertical="top"/>
    </xf>
    <xf numFmtId="168" fontId="76" fillId="0" borderId="16" xfId="0" applyNumberFormat="1" applyFont="1" applyBorder="1" applyAlignment="1">
      <alignment horizontal="right" vertical="top"/>
    </xf>
    <xf numFmtId="165" fontId="77" fillId="0" borderId="0" xfId="0" applyFont="1" applyAlignment="1">
      <alignment vertical="top"/>
    </xf>
    <xf numFmtId="49" fontId="72" fillId="0" borderId="0" xfId="159" applyNumberFormat="1" applyFont="1" applyBorder="1" applyAlignment="1">
      <alignment horizontal="left" vertical="top"/>
    </xf>
    <xf numFmtId="166" fontId="72" fillId="0" borderId="33" xfId="0" applyNumberFormat="1" applyFont="1" applyFill="1" applyBorder="1" applyAlignment="1">
      <alignment vertical="top"/>
    </xf>
    <xf numFmtId="166" fontId="72" fillId="0" borderId="0" xfId="0" applyNumberFormat="1" applyFont="1" applyFill="1" applyBorder="1" applyAlignment="1">
      <alignment horizontal="right" vertical="top"/>
    </xf>
    <xf numFmtId="166" fontId="72" fillId="0" borderId="0" xfId="0" applyNumberFormat="1" applyFont="1" applyFill="1" applyBorder="1" applyAlignment="1">
      <alignment vertical="top"/>
    </xf>
    <xf numFmtId="168" fontId="72" fillId="0" borderId="0" xfId="6080" applyNumberFormat="1" applyFont="1" applyFill="1" applyBorder="1" applyAlignment="1">
      <alignment horizontal="right" vertical="top"/>
    </xf>
    <xf numFmtId="170" fontId="74" fillId="0" borderId="0" xfId="0" applyNumberFormat="1" applyFont="1" applyAlignment="1">
      <alignment vertical="top"/>
    </xf>
    <xf numFmtId="4" fontId="74" fillId="61" borderId="0" xfId="0" applyNumberFormat="1" applyFont="1" applyFill="1" applyBorder="1" applyAlignment="1">
      <alignment vertical="top"/>
    </xf>
    <xf numFmtId="4" fontId="72" fillId="0" borderId="0" xfId="0" applyNumberFormat="1" applyFont="1" applyFill="1" applyBorder="1" applyAlignment="1">
      <alignment horizontal="right" vertical="top"/>
    </xf>
    <xf numFmtId="4" fontId="72" fillId="0" borderId="0" xfId="0" applyNumberFormat="1" applyFont="1" applyFill="1" applyBorder="1" applyAlignment="1">
      <alignment vertical="top"/>
    </xf>
    <xf numFmtId="49" fontId="72" fillId="0" borderId="2" xfId="159" applyNumberFormat="1" applyFont="1" applyBorder="1" applyAlignment="1">
      <alignment horizontal="left" vertical="top"/>
    </xf>
    <xf numFmtId="4" fontId="72" fillId="0" borderId="2" xfId="0" applyNumberFormat="1" applyFont="1" applyBorder="1" applyAlignment="1">
      <alignment vertical="top"/>
    </xf>
    <xf numFmtId="168" fontId="72" fillId="0" borderId="2" xfId="6080" applyNumberFormat="1" applyFont="1" applyFill="1" applyBorder="1" applyAlignment="1">
      <alignment horizontal="right" vertical="top"/>
    </xf>
    <xf numFmtId="49" fontId="75" fillId="0" borderId="33" xfId="159" applyNumberFormat="1" applyFont="1" applyBorder="1" applyAlignment="1">
      <alignment vertical="top"/>
    </xf>
    <xf numFmtId="166" fontId="75" fillId="0" borderId="33" xfId="0" applyNumberFormat="1" applyFont="1" applyFill="1" applyBorder="1" applyAlignment="1">
      <alignment vertical="top"/>
    </xf>
    <xf numFmtId="166" fontId="75" fillId="0" borderId="33" xfId="0" applyNumberFormat="1" applyFont="1" applyFill="1" applyBorder="1" applyAlignment="1">
      <alignment horizontal="right" vertical="top"/>
    </xf>
    <xf numFmtId="168" fontId="75" fillId="0" borderId="33" xfId="6080" applyNumberFormat="1" applyFont="1" applyFill="1" applyBorder="1" applyAlignment="1">
      <alignment horizontal="right" vertical="top"/>
    </xf>
    <xf numFmtId="4" fontId="72" fillId="0" borderId="2" xfId="0" applyNumberFormat="1" applyFont="1" applyFill="1" applyBorder="1" applyAlignment="1">
      <alignment vertical="top"/>
    </xf>
    <xf numFmtId="49" fontId="75" fillId="0" borderId="34" xfId="159" applyNumberFormat="1" applyFont="1" applyBorder="1" applyAlignment="1">
      <alignment vertical="top"/>
    </xf>
    <xf numFmtId="166" fontId="75" fillId="0" borderId="34" xfId="0" applyNumberFormat="1" applyFont="1" applyFill="1" applyBorder="1" applyAlignment="1">
      <alignment vertical="top"/>
    </xf>
    <xf numFmtId="166" fontId="75" fillId="0" borderId="34" xfId="0" applyNumberFormat="1" applyFont="1" applyFill="1" applyBorder="1" applyAlignment="1">
      <alignment horizontal="right" vertical="top"/>
    </xf>
    <xf numFmtId="168" fontId="75" fillId="0" borderId="34" xfId="6080" applyNumberFormat="1" applyFont="1" applyFill="1" applyBorder="1" applyAlignment="1">
      <alignment horizontal="right" vertical="top"/>
    </xf>
    <xf numFmtId="49" fontId="75" fillId="0" borderId="0" xfId="159" applyNumberFormat="1" applyFont="1" applyBorder="1" applyAlignment="1">
      <alignment vertical="top"/>
    </xf>
    <xf numFmtId="166" fontId="75" fillId="0" borderId="0" xfId="0" applyNumberFormat="1" applyFont="1" applyFill="1" applyBorder="1" applyAlignment="1">
      <alignment horizontal="right" vertical="top"/>
    </xf>
    <xf numFmtId="4" fontId="75" fillId="0" borderId="0" xfId="0" applyNumberFormat="1" applyFont="1" applyFill="1" applyBorder="1" applyAlignment="1">
      <alignment horizontal="right" vertical="top"/>
    </xf>
    <xf numFmtId="169" fontId="75" fillId="0" borderId="35" xfId="0" applyNumberFormat="1" applyFont="1" applyFill="1" applyBorder="1" applyAlignment="1">
      <alignment vertical="top"/>
    </xf>
    <xf numFmtId="168" fontId="75" fillId="0" borderId="0" xfId="6080" applyNumberFormat="1" applyFont="1" applyFill="1" applyBorder="1" applyAlignment="1">
      <alignment horizontal="right" vertical="top"/>
    </xf>
    <xf numFmtId="167" fontId="72" fillId="0" borderId="2" xfId="0" applyNumberFormat="1" applyFont="1" applyFill="1" applyBorder="1" applyAlignment="1">
      <alignment vertical="top"/>
    </xf>
    <xf numFmtId="4" fontId="74" fillId="0" borderId="0" xfId="0" applyNumberFormat="1" applyFont="1" applyAlignment="1">
      <alignment horizontal="left" vertical="top"/>
    </xf>
    <xf numFmtId="49" fontId="75" fillId="0" borderId="1" xfId="0" applyNumberFormat="1" applyFont="1" applyBorder="1" applyAlignment="1">
      <alignment vertical="top"/>
    </xf>
    <xf numFmtId="166" fontId="75" fillId="0" borderId="15" xfId="0" applyNumberFormat="1" applyFont="1" applyFill="1" applyBorder="1" applyAlignment="1">
      <alignment vertical="top"/>
    </xf>
    <xf numFmtId="166" fontId="75" fillId="0" borderId="1" xfId="0" applyNumberFormat="1" applyFont="1" applyFill="1" applyBorder="1" applyAlignment="1">
      <alignment horizontal="right" vertical="top"/>
    </xf>
    <xf numFmtId="166" fontId="75" fillId="0" borderId="1" xfId="0" applyNumberFormat="1" applyFont="1" applyFill="1" applyBorder="1" applyAlignment="1">
      <alignment vertical="top"/>
    </xf>
    <xf numFmtId="168" fontId="75" fillId="0" borderId="1" xfId="6080" applyNumberFormat="1" applyFont="1" applyFill="1" applyBorder="1" applyAlignment="1">
      <alignment horizontal="right" vertical="top"/>
    </xf>
    <xf numFmtId="165" fontId="74" fillId="0" borderId="0" xfId="0" applyFont="1" applyBorder="1"/>
    <xf numFmtId="171" fontId="74" fillId="0" borderId="0" xfId="0" applyNumberFormat="1" applyFont="1" applyBorder="1"/>
    <xf numFmtId="165" fontId="80" fillId="0" borderId="0" xfId="0" applyFont="1" applyAlignment="1">
      <alignment vertical="center"/>
    </xf>
    <xf numFmtId="165" fontId="80" fillId="0" borderId="0" xfId="0" applyFont="1" applyAlignment="1">
      <alignment vertical="center" wrapText="1"/>
    </xf>
    <xf numFmtId="165" fontId="72" fillId="0" borderId="2" xfId="0" applyFont="1" applyFill="1" applyBorder="1" applyAlignment="1">
      <alignment horizontal="right" wrapText="1"/>
    </xf>
    <xf numFmtId="167" fontId="72" fillId="0" borderId="0" xfId="0" applyNumberFormat="1" applyFont="1" applyFill="1" applyBorder="1" applyAlignment="1">
      <alignment vertical="top"/>
    </xf>
    <xf numFmtId="167" fontId="75" fillId="0" borderId="0" xfId="0" applyNumberFormat="1" applyFont="1" applyFill="1" applyBorder="1" applyAlignment="1">
      <alignment vertical="top"/>
    </xf>
    <xf numFmtId="167" fontId="75" fillId="0" borderId="15" xfId="0" applyNumberFormat="1" applyFont="1" applyFill="1" applyBorder="1" applyAlignment="1">
      <alignment vertical="top"/>
    </xf>
    <xf numFmtId="167" fontId="75" fillId="0" borderId="34" xfId="0" applyNumberFormat="1" applyFont="1" applyFill="1" applyBorder="1" applyAlignment="1">
      <alignment vertical="top"/>
    </xf>
    <xf numFmtId="169" fontId="72" fillId="0" borderId="2" xfId="0" applyNumberFormat="1" applyFont="1" applyFill="1" applyBorder="1" applyAlignment="1">
      <alignment vertical="top"/>
    </xf>
    <xf numFmtId="0" fontId="78" fillId="0" borderId="0" xfId="159" applyNumberFormat="1" applyFont="1" applyFill="1" applyAlignment="1">
      <alignment horizontal="justify" vertical="top" wrapText="1"/>
    </xf>
    <xf numFmtId="165" fontId="74" fillId="0" borderId="32" xfId="0" applyFont="1" applyFill="1" applyBorder="1" applyAlignment="1">
      <alignment horizontal="right" wrapText="1"/>
    </xf>
    <xf numFmtId="165" fontId="74" fillId="0" borderId="2" xfId="0" applyFont="1" applyFill="1" applyBorder="1" applyAlignment="1">
      <alignment horizontal="right" wrapText="1"/>
    </xf>
    <xf numFmtId="165" fontId="72" fillId="0" borderId="32" xfId="0" applyFont="1" applyBorder="1" applyAlignment="1">
      <alignment horizontal="right" wrapText="1"/>
    </xf>
    <xf numFmtId="165" fontId="72" fillId="0" borderId="2" xfId="0" applyFont="1" applyBorder="1" applyAlignment="1">
      <alignment horizontal="right" wrapText="1"/>
    </xf>
    <xf numFmtId="165" fontId="75" fillId="0" borderId="0" xfId="0" applyFont="1" applyAlignment="1">
      <alignment horizontal="center" vertical="top"/>
    </xf>
    <xf numFmtId="165" fontId="72" fillId="0" borderId="1" xfId="0" applyFont="1" applyBorder="1" applyAlignment="1">
      <alignment horizontal="center" vertical="top"/>
    </xf>
    <xf numFmtId="0" fontId="78" fillId="61" borderId="0" xfId="159" applyNumberFormat="1" applyFont="1" applyFill="1" applyAlignment="1">
      <alignment horizontal="justify" vertical="top"/>
    </xf>
    <xf numFmtId="165" fontId="74" fillId="0" borderId="0" xfId="0" applyFont="1" applyBorder="1" applyAlignment="1">
      <alignment horizontal="right" wrapText="1"/>
    </xf>
    <xf numFmtId="165" fontId="74" fillId="0" borderId="2" xfId="0" applyFont="1" applyBorder="1" applyAlignment="1">
      <alignment horizontal="right" wrapText="1"/>
    </xf>
    <xf numFmtId="165" fontId="72" fillId="0" borderId="32" xfId="0" applyFont="1" applyFill="1" applyBorder="1" applyAlignment="1">
      <alignment horizontal="center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FFFF99"/>
      <color rgb="FFFF99CC"/>
      <color rgb="FFFFFFFF"/>
      <color rgb="FFFFCCCC"/>
      <color rgb="FFCCFFFF"/>
      <color rgb="FFCCCCFF"/>
      <color rgb="FFCC99FF"/>
      <color rgb="FFFFCC99"/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30"/>
  <sheetViews>
    <sheetView showGridLines="0" tabSelected="1" workbookViewId="0">
      <selection sqref="A1:F1"/>
    </sheetView>
  </sheetViews>
  <sheetFormatPr defaultColWidth="8.81640625" defaultRowHeight="14.5" x14ac:dyDescent="0.45"/>
  <cols>
    <col min="1" max="1" width="30.453125" style="2" bestFit="1" customWidth="1"/>
    <col min="2" max="3" width="8.54296875" style="2" customWidth="1"/>
    <col min="4" max="6" width="8.54296875" style="48" customWidth="1"/>
    <col min="7" max="7" width="20.26953125" style="2" customWidth="1"/>
    <col min="8" max="9" width="12.7265625" style="2" bestFit="1" customWidth="1"/>
    <col min="10" max="10" width="8.81640625" style="2"/>
    <col min="11" max="11" width="11.1796875" style="2" customWidth="1"/>
    <col min="12" max="12" width="8.81640625" style="2"/>
    <col min="13" max="13" width="5.1796875" style="2" customWidth="1"/>
    <col min="14" max="16384" width="8.81640625" style="2"/>
  </cols>
  <sheetData>
    <row r="1" spans="1:9" s="8" customFormat="1" ht="15" customHeight="1" x14ac:dyDescent="0.35">
      <c r="A1" s="63" t="s">
        <v>5</v>
      </c>
      <c r="B1" s="63"/>
      <c r="C1" s="63"/>
      <c r="D1" s="63"/>
      <c r="E1" s="63"/>
      <c r="F1" s="63"/>
    </row>
    <row r="2" spans="1:9" s="8" customFormat="1" ht="14" customHeight="1" thickBot="1" x14ac:dyDescent="0.4">
      <c r="A2" s="64" t="s">
        <v>2</v>
      </c>
      <c r="B2" s="64"/>
      <c r="C2" s="64"/>
      <c r="D2" s="64"/>
      <c r="E2" s="64"/>
      <c r="F2" s="64"/>
    </row>
    <row r="3" spans="1:9" ht="28" customHeight="1" x14ac:dyDescent="0.45">
      <c r="A3" s="66"/>
      <c r="B3" s="59" t="s">
        <v>13</v>
      </c>
      <c r="C3" s="61" t="s">
        <v>21</v>
      </c>
      <c r="D3" s="61" t="s">
        <v>14</v>
      </c>
      <c r="E3" s="68" t="s">
        <v>24</v>
      </c>
      <c r="F3" s="68"/>
    </row>
    <row r="4" spans="1:9" ht="14" customHeight="1" x14ac:dyDescent="0.45">
      <c r="A4" s="67"/>
      <c r="B4" s="60"/>
      <c r="C4" s="62"/>
      <c r="D4" s="62"/>
      <c r="E4" s="52" t="s">
        <v>3</v>
      </c>
      <c r="F4" s="52" t="s">
        <v>4</v>
      </c>
    </row>
    <row r="5" spans="1:9" s="8" customFormat="1" ht="14" customHeight="1" x14ac:dyDescent="0.35">
      <c r="A5" s="3" t="s">
        <v>6</v>
      </c>
      <c r="B5" s="4">
        <v>1345.45</v>
      </c>
      <c r="C5" s="6">
        <v>0</v>
      </c>
      <c r="D5" s="5">
        <v>1445</v>
      </c>
      <c r="E5" s="6">
        <f t="shared" ref="E5:E15" si="0">D5-B5</f>
        <v>99.549999999999955</v>
      </c>
      <c r="F5" s="7">
        <f t="shared" ref="F5:F15" si="1">IF(B5=0,"N/A",E5/B5)</f>
        <v>7.3990114831468987E-2</v>
      </c>
    </row>
    <row r="6" spans="1:9" s="14" customFormat="1" ht="14" customHeight="1" thickBot="1" x14ac:dyDescent="0.4">
      <c r="A6" s="9" t="s">
        <v>26</v>
      </c>
      <c r="B6" s="10">
        <v>20.91</v>
      </c>
      <c r="C6" s="12">
        <v>0</v>
      </c>
      <c r="D6" s="11">
        <v>52</v>
      </c>
      <c r="E6" s="12">
        <f t="shared" si="0"/>
        <v>31.09</v>
      </c>
      <c r="F6" s="13">
        <f t="shared" si="1"/>
        <v>1.4868483978957436</v>
      </c>
    </row>
    <row r="7" spans="1:9" s="8" customFormat="1" ht="14" customHeight="1" thickTop="1" x14ac:dyDescent="0.35">
      <c r="A7" s="15" t="s">
        <v>15</v>
      </c>
      <c r="B7" s="16">
        <v>189.55584200000001</v>
      </c>
      <c r="C7" s="53">
        <v>0</v>
      </c>
      <c r="D7" s="17">
        <v>233.203</v>
      </c>
      <c r="E7" s="18">
        <f t="shared" si="0"/>
        <v>43.64715799999999</v>
      </c>
      <c r="F7" s="19">
        <f t="shared" si="1"/>
        <v>0.23026015732081731</v>
      </c>
      <c r="G7" s="20"/>
      <c r="H7" s="20"/>
      <c r="I7" s="20"/>
    </row>
    <row r="8" spans="1:9" s="8" customFormat="1" ht="14" customHeight="1" x14ac:dyDescent="0.35">
      <c r="A8" s="15" t="s">
        <v>25</v>
      </c>
      <c r="B8" s="21">
        <v>1.0015810000000001</v>
      </c>
      <c r="C8" s="53">
        <v>0</v>
      </c>
      <c r="D8" s="22">
        <v>2.911</v>
      </c>
      <c r="E8" s="23">
        <f t="shared" si="0"/>
        <v>1.909419</v>
      </c>
      <c r="F8" s="19">
        <f t="shared" si="1"/>
        <v>1.9064049737365225</v>
      </c>
    </row>
    <row r="9" spans="1:9" s="8" customFormat="1" ht="14" customHeight="1" x14ac:dyDescent="0.35">
      <c r="A9" s="15" t="s">
        <v>16</v>
      </c>
      <c r="B9" s="21">
        <v>2.2995760000000001</v>
      </c>
      <c r="C9" s="53">
        <v>0</v>
      </c>
      <c r="D9" s="22">
        <v>2.7800000000000002</v>
      </c>
      <c r="E9" s="23">
        <f t="shared" si="0"/>
        <v>0.48042400000000018</v>
      </c>
      <c r="F9" s="19">
        <f t="shared" si="1"/>
        <v>0.20891851367382516</v>
      </c>
    </row>
    <row r="10" spans="1:9" s="8" customFormat="1" ht="14" customHeight="1" x14ac:dyDescent="0.35">
      <c r="A10" s="24" t="s">
        <v>0</v>
      </c>
      <c r="B10" s="21">
        <v>6.5143829999999996</v>
      </c>
      <c r="C10" s="41">
        <v>0</v>
      </c>
      <c r="D10" s="22">
        <v>8.641</v>
      </c>
      <c r="E10" s="25">
        <f t="shared" si="0"/>
        <v>2.1266170000000004</v>
      </c>
      <c r="F10" s="26">
        <f t="shared" si="1"/>
        <v>0.32644948876969632</v>
      </c>
    </row>
    <row r="11" spans="1:9" s="8" customFormat="1" ht="15" customHeight="1" x14ac:dyDescent="0.35">
      <c r="A11" s="27" t="s">
        <v>7</v>
      </c>
      <c r="B11" s="28">
        <f>SUM(B7:B10)</f>
        <v>199.37138200000001</v>
      </c>
      <c r="C11" s="54">
        <f>SUM(C7:C10)</f>
        <v>0</v>
      </c>
      <c r="D11" s="29">
        <f>SUM(D7:D10)</f>
        <v>247.535</v>
      </c>
      <c r="E11" s="29">
        <f t="shared" si="0"/>
        <v>48.163617999999985</v>
      </c>
      <c r="F11" s="30">
        <f t="shared" si="1"/>
        <v>0.24157738947709145</v>
      </c>
    </row>
    <row r="12" spans="1:9" s="8" customFormat="1" ht="14" customHeight="1" x14ac:dyDescent="0.35">
      <c r="A12" s="15" t="s">
        <v>8</v>
      </c>
      <c r="B12" s="21">
        <v>62.476007000000003</v>
      </c>
      <c r="C12" s="53">
        <v>0</v>
      </c>
      <c r="D12" s="22">
        <v>84.665000000000006</v>
      </c>
      <c r="E12" s="23">
        <f t="shared" si="0"/>
        <v>22.188993000000004</v>
      </c>
      <c r="F12" s="19">
        <f t="shared" si="1"/>
        <v>0.35516022975027839</v>
      </c>
      <c r="G12" s="20"/>
      <c r="H12" s="20"/>
      <c r="I12" s="20"/>
    </row>
    <row r="13" spans="1:9" s="8" customFormat="1" ht="14" customHeight="1" x14ac:dyDescent="0.35">
      <c r="A13" s="24" t="s">
        <v>17</v>
      </c>
      <c r="B13" s="21">
        <v>0.83719199999999994</v>
      </c>
      <c r="C13" s="41">
        <v>0</v>
      </c>
      <c r="D13" s="22">
        <v>1.35</v>
      </c>
      <c r="E13" s="31">
        <f t="shared" si="0"/>
        <v>0.51280800000000015</v>
      </c>
      <c r="F13" s="26">
        <f t="shared" si="1"/>
        <v>0.61253332568873109</v>
      </c>
    </row>
    <row r="14" spans="1:9" s="8" customFormat="1" ht="15" customHeight="1" thickBot="1" x14ac:dyDescent="0.4">
      <c r="A14" s="27" t="s">
        <v>9</v>
      </c>
      <c r="B14" s="28">
        <f>SUM(B12:B13)</f>
        <v>63.313199000000004</v>
      </c>
      <c r="C14" s="55">
        <f>SUM(C12:C13)</f>
        <v>0</v>
      </c>
      <c r="D14" s="29">
        <f>SUM(D12:D13)</f>
        <v>86.015000000000001</v>
      </c>
      <c r="E14" s="29">
        <f t="shared" si="0"/>
        <v>22.701800999999996</v>
      </c>
      <c r="F14" s="30">
        <f t="shared" si="1"/>
        <v>0.35856348057851245</v>
      </c>
    </row>
    <row r="15" spans="1:9" s="8" customFormat="1" ht="15" customHeight="1" thickBot="1" x14ac:dyDescent="0.4">
      <c r="A15" s="32" t="s">
        <v>10</v>
      </c>
      <c r="B15" s="33">
        <f>B11+B14</f>
        <v>262.68458100000004</v>
      </c>
      <c r="C15" s="56">
        <f>C11+C14</f>
        <v>0</v>
      </c>
      <c r="D15" s="34">
        <f>D11+D14</f>
        <v>333.55</v>
      </c>
      <c r="E15" s="33">
        <f t="shared" si="0"/>
        <v>70.865418999999974</v>
      </c>
      <c r="F15" s="35">
        <f t="shared" si="1"/>
        <v>0.26977380526190825</v>
      </c>
    </row>
    <row r="16" spans="1:9" s="8" customFormat="1" ht="15" customHeight="1" thickTop="1" x14ac:dyDescent="0.35">
      <c r="A16" s="36" t="s">
        <v>11</v>
      </c>
      <c r="B16" s="37"/>
      <c r="C16" s="38"/>
      <c r="D16" s="38"/>
      <c r="E16" s="39"/>
      <c r="F16" s="40"/>
    </row>
    <row r="17" spans="1:21" s="8" customFormat="1" ht="14" customHeight="1" x14ac:dyDescent="0.35">
      <c r="A17" s="15" t="s">
        <v>12</v>
      </c>
      <c r="B17" s="17">
        <v>257.26723300000003</v>
      </c>
      <c r="C17" s="53">
        <v>0</v>
      </c>
      <c r="D17" s="17">
        <v>333.55</v>
      </c>
      <c r="E17" s="18">
        <f>D17-B17</f>
        <v>76.282766999999978</v>
      </c>
      <c r="F17" s="19">
        <f>IF(B17=0,"N/A",E17/B17)</f>
        <v>0.29651178702574987</v>
      </c>
    </row>
    <row r="18" spans="1:21" s="8" customFormat="1" ht="14" customHeight="1" x14ac:dyDescent="0.35">
      <c r="A18" s="24" t="s">
        <v>18</v>
      </c>
      <c r="B18" s="57">
        <v>5.4173479999999996</v>
      </c>
      <c r="C18" s="41">
        <v>0</v>
      </c>
      <c r="D18" s="41">
        <v>0</v>
      </c>
      <c r="E18" s="57">
        <f>D18-B18</f>
        <v>-5.4173479999999996</v>
      </c>
      <c r="F18" s="26">
        <f>IF(B18=0,"N/A",E18/B18)</f>
        <v>-1</v>
      </c>
      <c r="H18" s="42"/>
    </row>
    <row r="19" spans="1:21" s="8" customFormat="1" ht="15" customHeight="1" thickBot="1" x14ac:dyDescent="0.4">
      <c r="A19" s="43" t="s">
        <v>1</v>
      </c>
      <c r="B19" s="44">
        <f>SUM(B17:B18)</f>
        <v>262.68458100000004</v>
      </c>
      <c r="C19" s="55">
        <f>SUM(C17:C18)</f>
        <v>0</v>
      </c>
      <c r="D19" s="45">
        <f>SUM(D17:D18)</f>
        <v>333.55</v>
      </c>
      <c r="E19" s="46">
        <f>D19-B19</f>
        <v>70.865418999999974</v>
      </c>
      <c r="F19" s="47">
        <f>IF(B19=0,"N/A",E19/B19)</f>
        <v>0.26977380526190825</v>
      </c>
      <c r="H19" s="42"/>
    </row>
    <row r="20" spans="1:21" s="50" customFormat="1" ht="14" customHeight="1" x14ac:dyDescent="0.35">
      <c r="A20" s="58" t="s">
        <v>22</v>
      </c>
      <c r="B20" s="58"/>
      <c r="C20" s="58"/>
      <c r="D20" s="58"/>
      <c r="E20" s="58"/>
      <c r="F20" s="58"/>
    </row>
    <row r="21" spans="1:21" s="51" customFormat="1" ht="14" customHeight="1" x14ac:dyDescent="0.35">
      <c r="A21" s="65" t="s">
        <v>19</v>
      </c>
      <c r="B21" s="65"/>
      <c r="C21" s="65"/>
      <c r="D21" s="65"/>
      <c r="E21" s="65"/>
      <c r="F21" s="65"/>
    </row>
    <row r="22" spans="1:21" s="50" customFormat="1" ht="14" customHeight="1" x14ac:dyDescent="0.35">
      <c r="A22" s="58" t="s">
        <v>20</v>
      </c>
      <c r="B22" s="58"/>
      <c r="C22" s="58"/>
      <c r="D22" s="58"/>
      <c r="E22" s="58"/>
      <c r="F22" s="58"/>
    </row>
    <row r="23" spans="1:21" s="50" customFormat="1" ht="14" customHeight="1" x14ac:dyDescent="0.35">
      <c r="A23" s="58" t="s">
        <v>23</v>
      </c>
      <c r="B23" s="58"/>
      <c r="C23" s="58"/>
      <c r="D23" s="58"/>
      <c r="E23" s="58"/>
      <c r="F23" s="58"/>
    </row>
    <row r="24" spans="1:21" x14ac:dyDescent="0.4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45">
      <c r="D25" s="2"/>
      <c r="E25" s="2"/>
      <c r="F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45">
      <c r="D26" s="2"/>
      <c r="E26" s="2"/>
      <c r="F26" s="2"/>
    </row>
    <row r="30" spans="1:21" x14ac:dyDescent="0.45">
      <c r="D30" s="49"/>
    </row>
  </sheetData>
  <mergeCells count="11">
    <mergeCell ref="A23:F23"/>
    <mergeCell ref="B3:B4"/>
    <mergeCell ref="C3:C4"/>
    <mergeCell ref="D3:D4"/>
    <mergeCell ref="A1:F1"/>
    <mergeCell ref="A2:F2"/>
    <mergeCell ref="A21:F21"/>
    <mergeCell ref="A22:F22"/>
    <mergeCell ref="A20:F20"/>
    <mergeCell ref="A3:A4"/>
    <mergeCell ref="E3:F3"/>
  </mergeCells>
  <printOptions horizontalCentered="1"/>
  <pageMargins left="0.7" right="0.7" top="0.75" bottom="0.75" header="0.3" footer="0.3"/>
  <pageSetup orientation="portrait" r:id="rId1"/>
  <ignoredErrors>
    <ignoredError sqref="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PC&amp;B</vt:lpstr>
      <vt:lpstr>'PC&amp;B'!Print_Area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2022-03-28T19:13:27Z</cp:lastPrinted>
  <dcterms:created xsi:type="dcterms:W3CDTF">2014-03-20T19:20:58Z</dcterms:created>
  <dcterms:modified xsi:type="dcterms:W3CDTF">2022-03-28T19:13:35Z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