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281AFEAE-D274-4FEE-94BB-1E15F311ED32}" xr6:coauthVersionLast="47" xr6:coauthVersionMax="47" xr10:uidLastSave="{00000000-0000-0000-0000-000000000000}"/>
  <bookViews>
    <workbookView xWindow="-25310" yWindow="250" windowWidth="25420" windowHeight="15370" activeTab="1" xr2:uid="{DE0E8406-64C6-4849-AA24-7B4F6E8092F9}"/>
  </bookViews>
  <sheets>
    <sheet name="NSF-FY23 Bdgtry Resrcs by Acct" sheetId="1" r:id="rId1"/>
    <sheet name="Discretionary Accts" sheetId="3" r:id="rId2"/>
    <sheet name="Mandatory Accts" sheetId="2" r:id="rId3"/>
  </sheets>
  <definedNames>
    <definedName name="_xlnm.Print_Area" localSheetId="1">'Discretionary Accts'!$A$1:$F$25</definedName>
    <definedName name="_xlnm.Print_Area" localSheetId="2">'Mandatory Accts'!$A$1:$F$23</definedName>
    <definedName name="_xlnm.Print_Area" localSheetId="0">'NSF-FY23 Bdgtry Resrcs by Acct'!$A$1:$F$30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F21" i="2" s="1"/>
  <c r="D20" i="2"/>
  <c r="D21" i="2" s="1"/>
  <c r="E21" i="2" s="1"/>
  <c r="C20" i="2"/>
  <c r="B20" i="2"/>
  <c r="E16" i="2"/>
  <c r="E15" i="2"/>
  <c r="E14" i="2"/>
  <c r="F14" i="2" s="1"/>
  <c r="E12" i="2"/>
  <c r="F12" i="2" s="1"/>
  <c r="D12" i="2"/>
  <c r="C12" i="2"/>
  <c r="B12" i="2"/>
  <c r="B21" i="2" s="1"/>
  <c r="E8" i="2"/>
  <c r="E7" i="2"/>
  <c r="E6" i="2"/>
  <c r="F6" i="2" s="1"/>
  <c r="E20" i="2" l="1"/>
  <c r="F20" i="2" s="1"/>
  <c r="D22" i="3"/>
  <c r="E22" i="3" s="1"/>
  <c r="C22" i="3"/>
  <c r="F22" i="3" s="1"/>
  <c r="B22" i="3"/>
  <c r="E19" i="3"/>
  <c r="E18" i="3"/>
  <c r="F18" i="3" s="1"/>
  <c r="D16" i="3"/>
  <c r="E16" i="3" s="1"/>
  <c r="C16" i="3"/>
  <c r="F16" i="3" s="1"/>
  <c r="B16" i="3"/>
  <c r="E14" i="3"/>
  <c r="F14" i="3" s="1"/>
  <c r="D12" i="3"/>
  <c r="B12" i="3"/>
  <c r="D10" i="3"/>
  <c r="B10" i="3"/>
  <c r="E7" i="3"/>
  <c r="C7" i="3"/>
  <c r="C10" i="3" s="1"/>
  <c r="C12" i="3" s="1"/>
  <c r="E6" i="3"/>
  <c r="F6" i="3" s="1"/>
  <c r="D28" i="1"/>
  <c r="E28" i="1" s="1"/>
  <c r="C28" i="1"/>
  <c r="D26" i="1"/>
  <c r="C26" i="1"/>
  <c r="B26" i="1"/>
  <c r="B28" i="1" s="1"/>
  <c r="E23" i="1"/>
  <c r="E22" i="1"/>
  <c r="F22" i="1" s="1"/>
  <c r="C20" i="1"/>
  <c r="B20" i="1"/>
  <c r="D18" i="1"/>
  <c r="D20" i="1" s="1"/>
  <c r="E20" i="1" s="1"/>
  <c r="F20" i="1" s="1"/>
  <c r="C18" i="1"/>
  <c r="B18" i="1"/>
  <c r="E15" i="1"/>
  <c r="E14" i="1"/>
  <c r="F14" i="1" s="1"/>
  <c r="B12" i="1"/>
  <c r="D10" i="1"/>
  <c r="D12" i="1" s="1"/>
  <c r="E12" i="1" s="1"/>
  <c r="B10" i="1"/>
  <c r="C7" i="1"/>
  <c r="C10" i="1" s="1"/>
  <c r="C12" i="1" s="1"/>
  <c r="F6" i="1"/>
  <c r="E6" i="1"/>
  <c r="E12" i="3" l="1"/>
  <c r="F12" i="3" s="1"/>
  <c r="F28" i="1"/>
  <c r="F12" i="1"/>
  <c r="E7" i="1"/>
</calcChain>
</file>

<file path=xl/sharedStrings.xml><?xml version="1.0" encoding="utf-8"?>
<sst xmlns="http://schemas.openxmlformats.org/spreadsheetml/2006/main" count="96" uniqueCount="37">
  <si>
    <t>SUMMARY OF FY 2023 BUDGETARY RESOURCES BY ACCOUNT</t>
  </si>
  <si>
    <t>(Dollars in Millions)</t>
  </si>
  <si>
    <t>Discretionary Accounts</t>
  </si>
  <si>
    <t>FY 2021
Actual</t>
  </si>
  <si>
    <t>FY 2023
Request</t>
  </si>
  <si>
    <t>Mandatory Accounts</t>
  </si>
  <si>
    <t>Amount</t>
  </si>
  <si>
    <t>Percent</t>
  </si>
  <si>
    <t xml:space="preserve">RESEARCH AND RELATED ACTIVITIES </t>
  </si>
  <si>
    <t xml:space="preserve">Appropriation </t>
  </si>
  <si>
    <t>Unobligated Balance Available Start of Year</t>
  </si>
  <si>
    <t>Unobligated Balance Available End of Year</t>
  </si>
  <si>
    <t>Subtotal, R&amp;RA</t>
  </si>
  <si>
    <t>Transfer to/from other funds</t>
  </si>
  <si>
    <t>Total Budgetary Resources</t>
  </si>
  <si>
    <t>MAJOR RESEARCH EQUIPMENT &amp; FACILITIES CONSTRUCTION</t>
  </si>
  <si>
    <t>Subtotal, MREFC</t>
  </si>
  <si>
    <t>Totals exclude reimbursable amounts.</t>
  </si>
  <si>
    <t>FY 2022 Annualized CR</t>
  </si>
  <si>
    <t>Subtotal, EDU</t>
  </si>
  <si>
    <t>STEM EDUCATION (formerly EDUCATION AND HUMAN RESOURCES)</t>
  </si>
  <si>
    <r>
      <t>Adjustments to Prior Year Accounts</t>
    </r>
    <r>
      <rPr>
        <vertAlign val="superscript"/>
        <sz val="10"/>
        <rFont val="Open Sans"/>
      </rPr>
      <t>1</t>
    </r>
  </si>
  <si>
    <r>
      <t>1</t>
    </r>
    <r>
      <rPr>
        <sz val="9"/>
        <rFont val="Open Sans"/>
      </rPr>
      <t>Adjustments include upward and downward adjustments to prior year obligations in unexpired accounts.</t>
    </r>
  </si>
  <si>
    <t>STEM EDUCATION, H-1B</t>
  </si>
  <si>
    <t>Appropriation, Mandatory (H1-B Non-Immigrant Petitioner Fees)</t>
  </si>
  <si>
    <t>Sequestration Previously Unavailable</t>
  </si>
  <si>
    <t>Sequestration Pursuant OMB M-13-06</t>
  </si>
  <si>
    <t>DONATIONS</t>
  </si>
  <si>
    <t>Mandatory Programs (Special or Trust Fund)</t>
  </si>
  <si>
    <t xml:space="preserve">TOTAL MANDATORY, NATIONAL SCIENCE FOUNDATION </t>
  </si>
  <si>
    <t>AGENCY OPERATIONS AND AWARD MANAGEMENT</t>
  </si>
  <si>
    <t>Subtotal, AOAM</t>
  </si>
  <si>
    <t>NATIONAL SCIENCE BOARD</t>
  </si>
  <si>
    <t>Unobligated Balance - Expired</t>
  </si>
  <si>
    <t xml:space="preserve">OFFICE OF INSPECTOR GENERAL </t>
  </si>
  <si>
    <t xml:space="preserve">TOTAL DISCRETIONARY, NATIONAL SCIENCE FOUNDATION </t>
  </si>
  <si>
    <t>Change Over
FY 2022
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</si>
</sst>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3" formatCode="_(* #,##0.00_);_(* \(#,##0.00\);_(* &quot;-&quot;??_);_(@_)"/>
    <numFmt numFmtId="164" formatCode="0.0%;\(0.0%\)"/>
    <numFmt numFmtId="165" formatCode="&quot;$&quot;#,##0.00;\-&quot;$&quot;#,##0.00;&quot;-&quot;??"/>
    <numFmt numFmtId="166" formatCode="0.0%;\-0.0%;&quot;-&quot;??"/>
    <numFmt numFmtId="167" formatCode="#,##0.00;\-#,##0.00;&quot;-&quot;??"/>
    <numFmt numFmtId="168" formatCode="0.0%;\-0.0%;\”\-\“??"/>
    <numFmt numFmtId="169" formatCode="&quot;$&quot;#,##0.00"/>
    <numFmt numFmtId="170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i/>
      <sz val="9"/>
      <name val="Open Sans"/>
    </font>
    <font>
      <sz val="9"/>
      <name val="Open Sans"/>
    </font>
    <font>
      <sz val="10"/>
      <name val="Open Sans"/>
    </font>
    <font>
      <vertAlign val="superscript"/>
      <sz val="10"/>
      <name val="Open Sans"/>
    </font>
    <font>
      <b/>
      <sz val="10"/>
      <name val="Open Sans"/>
    </font>
    <font>
      <vertAlign val="superscript"/>
      <sz val="9"/>
      <name val="Open Sans"/>
    </font>
    <font>
      <sz val="10"/>
      <color theme="1"/>
      <name val="Calibri"/>
      <family val="2"/>
      <scheme val="minor"/>
    </font>
    <font>
      <sz val="10"/>
      <color indexed="8"/>
      <name val="Open Sans"/>
    </font>
    <font>
      <b/>
      <sz val="10"/>
      <color indexed="8"/>
      <name val="Open Sans"/>
    </font>
    <font>
      <b/>
      <i/>
      <sz val="10"/>
      <name val="Open Sans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90">
    <xf numFmtId="0" fontId="0" fillId="0" borderId="0" xfId="0"/>
    <xf numFmtId="0" fontId="4" fillId="0" borderId="0" xfId="2" applyFont="1" applyAlignment="1">
      <alignment horizontal="left" vertical="top"/>
    </xf>
    <xf numFmtId="0" fontId="4" fillId="0" borderId="0" xfId="2" applyFont="1" applyAlignment="1">
      <alignment vertical="top" wrapText="1"/>
    </xf>
    <xf numFmtId="4" fontId="6" fillId="0" borderId="0" xfId="2" applyNumberFormat="1" applyFont="1"/>
    <xf numFmtId="0" fontId="6" fillId="0" borderId="0" xfId="3" applyFont="1"/>
    <xf numFmtId="169" fontId="6" fillId="0" borderId="0" xfId="3" applyNumberFormat="1" applyFont="1"/>
    <xf numFmtId="0" fontId="6" fillId="0" borderId="0" xfId="2" applyFont="1" applyAlignment="1">
      <alignment vertical="top"/>
    </xf>
    <xf numFmtId="5" fontId="6" fillId="0" borderId="0" xfId="2" applyNumberFormat="1" applyFont="1"/>
    <xf numFmtId="164" fontId="6" fillId="0" borderId="0" xfId="2" applyNumberFormat="1" applyFont="1"/>
    <xf numFmtId="0" fontId="6" fillId="0" borderId="0" xfId="3" applyFont="1" applyAlignment="1">
      <alignment vertical="top"/>
    </xf>
    <xf numFmtId="165" fontId="6" fillId="0" borderId="0" xfId="2" applyNumberFormat="1" applyFont="1" applyBorder="1"/>
    <xf numFmtId="0" fontId="6" fillId="0" borderId="0" xfId="3" applyFont="1" applyBorder="1"/>
    <xf numFmtId="0" fontId="6" fillId="0" borderId="0" xfId="3" applyFont="1" applyAlignment="1">
      <alignment horizontal="left" vertical="top"/>
    </xf>
    <xf numFmtId="165" fontId="6" fillId="0" borderId="0" xfId="2" applyNumberFormat="1" applyFont="1"/>
    <xf numFmtId="166" fontId="6" fillId="0" borderId="0" xfId="2" applyNumberFormat="1" applyFont="1"/>
    <xf numFmtId="0" fontId="6" fillId="0" borderId="0" xfId="2" applyFont="1" applyAlignment="1">
      <alignment horizontal="left" vertical="top"/>
    </xf>
    <xf numFmtId="167" fontId="6" fillId="0" borderId="0" xfId="2" applyNumberFormat="1" applyFont="1"/>
    <xf numFmtId="168" fontId="6" fillId="0" borderId="0" xfId="2" applyNumberFormat="1" applyFont="1"/>
    <xf numFmtId="0" fontId="6" fillId="0" borderId="3" xfId="2" applyFont="1" applyBorder="1" applyAlignment="1">
      <alignment horizontal="left" vertical="top"/>
    </xf>
    <xf numFmtId="167" fontId="6" fillId="0" borderId="3" xfId="2" applyNumberFormat="1" applyFont="1" applyBorder="1"/>
    <xf numFmtId="0" fontId="6" fillId="0" borderId="3" xfId="2" applyFont="1" applyBorder="1"/>
    <xf numFmtId="164" fontId="6" fillId="0" borderId="3" xfId="2" applyNumberFormat="1" applyFont="1" applyBorder="1"/>
    <xf numFmtId="0" fontId="6" fillId="0" borderId="3" xfId="2" applyFont="1" applyBorder="1" applyAlignment="1">
      <alignment vertical="top"/>
    </xf>
    <xf numFmtId="0" fontId="8" fillId="0" borderId="0" xfId="2" applyFont="1" applyAlignment="1">
      <alignment vertical="top"/>
    </xf>
    <xf numFmtId="0" fontId="8" fillId="0" borderId="4" xfId="2" applyFont="1" applyBorder="1" applyAlignment="1">
      <alignment vertical="top"/>
    </xf>
    <xf numFmtId="165" fontId="6" fillId="0" borderId="4" xfId="2" applyNumberFormat="1" applyFont="1" applyBorder="1"/>
    <xf numFmtId="166" fontId="6" fillId="0" borderId="4" xfId="2" applyNumberFormat="1" applyFont="1" applyBorder="1"/>
    <xf numFmtId="0" fontId="10" fillId="0" borderId="0" xfId="0" applyFont="1"/>
    <xf numFmtId="5" fontId="8" fillId="0" borderId="0" xfId="2" applyNumberFormat="1" applyFont="1" applyAlignment="1">
      <alignment horizontal="right"/>
    </xf>
    <xf numFmtId="164" fontId="8" fillId="0" borderId="0" xfId="2" applyNumberFormat="1" applyFont="1" applyAlignment="1">
      <alignment horizontal="right"/>
    </xf>
    <xf numFmtId="0" fontId="8" fillId="0" borderId="0" xfId="2" applyFont="1" applyAlignment="1">
      <alignment horizontal="left" vertical="top"/>
    </xf>
    <xf numFmtId="0" fontId="8" fillId="0" borderId="4" xfId="2" applyFont="1" applyBorder="1" applyAlignment="1">
      <alignment horizontal="left" vertical="top"/>
    </xf>
    <xf numFmtId="43" fontId="6" fillId="0" borderId="0" xfId="1" applyFont="1" applyFill="1" applyBorder="1"/>
    <xf numFmtId="0" fontId="10" fillId="0" borderId="0" xfId="0" applyFont="1" applyBorder="1"/>
    <xf numFmtId="0" fontId="13" fillId="0" borderId="0" xfId="2" applyFont="1" applyBorder="1"/>
    <xf numFmtId="166" fontId="6" fillId="0" borderId="0" xfId="2" applyNumberFormat="1" applyFont="1" applyBorder="1"/>
    <xf numFmtId="0" fontId="14" fillId="0" borderId="0" xfId="0" applyFont="1" applyAlignment="1">
      <alignment vertical="top"/>
    </xf>
    <xf numFmtId="0" fontId="8" fillId="0" borderId="0" xfId="2" applyFont="1" applyAlignment="1">
      <alignment horizontal="center" vertical="top"/>
    </xf>
    <xf numFmtId="5" fontId="11" fillId="0" borderId="1" xfId="2" applyNumberFormat="1" applyFont="1" applyBorder="1" applyAlignment="1">
      <alignment horizontal="center" vertical="top"/>
    </xf>
    <xf numFmtId="0" fontId="8" fillId="0" borderId="2" xfId="3" applyFont="1" applyBorder="1" applyAlignment="1">
      <alignment horizontal="left" wrapText="1"/>
    </xf>
    <xf numFmtId="0" fontId="8" fillId="0" borderId="3" xfId="3" applyFont="1" applyBorder="1" applyAlignment="1">
      <alignment horizontal="left" wrapText="1"/>
    </xf>
    <xf numFmtId="0" fontId="8" fillId="0" borderId="2" xfId="3" applyFont="1" applyBorder="1" applyAlignment="1">
      <alignment horizontal="center" wrapText="1"/>
    </xf>
    <xf numFmtId="0" fontId="8" fillId="0" borderId="2" xfId="3" applyFont="1" applyBorder="1" applyAlignment="1">
      <alignment horizontal="center"/>
    </xf>
    <xf numFmtId="0" fontId="6" fillId="0" borderId="0" xfId="3" applyFont="1" applyBorder="1" applyAlignment="1">
      <alignment wrapText="1"/>
    </xf>
    <xf numFmtId="0" fontId="7" fillId="0" borderId="0" xfId="3" applyFont="1" applyBorder="1" applyAlignment="1">
      <alignment wrapText="1"/>
    </xf>
    <xf numFmtId="0" fontId="7" fillId="0" borderId="0" xfId="4" applyFont="1" applyBorder="1" applyAlignment="1">
      <alignment horizontal="justify"/>
    </xf>
    <xf numFmtId="0" fontId="5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8" fillId="0" borderId="3" xfId="3" applyFont="1" applyBorder="1" applyAlignment="1">
      <alignment horizontal="right" wrapText="1"/>
    </xf>
    <xf numFmtId="0" fontId="8" fillId="0" borderId="3" xfId="3" applyFont="1" applyBorder="1" applyAlignment="1">
      <alignment horizontal="right"/>
    </xf>
    <xf numFmtId="5" fontId="6" fillId="0" borderId="1" xfId="2" applyNumberFormat="1" applyFont="1" applyBorder="1" applyAlignment="1">
      <alignment horizontal="center" vertical="top"/>
    </xf>
    <xf numFmtId="0" fontId="8" fillId="0" borderId="2" xfId="3" applyFont="1" applyBorder="1" applyAlignment="1">
      <alignment horizontal="right" wrapText="1"/>
    </xf>
    <xf numFmtId="0" fontId="0" fillId="0" borderId="0" xfId="0"/>
    <xf numFmtId="5" fontId="12" fillId="0" borderId="3" xfId="2" applyNumberFormat="1" applyFont="1" applyBorder="1" applyAlignment="1">
      <alignment horizontal="right"/>
    </xf>
    <xf numFmtId="0" fontId="6" fillId="0" borderId="0" xfId="3" applyFont="1" applyAlignment="1">
      <alignment vertical="top" wrapText="1"/>
    </xf>
    <xf numFmtId="0" fontId="6" fillId="0" borderId="0" xfId="2" applyFont="1" applyAlignment="1">
      <alignment vertical="top"/>
    </xf>
    <xf numFmtId="0" fontId="6" fillId="0" borderId="0" xfId="3" applyFont="1" applyAlignment="1">
      <alignment vertical="top"/>
    </xf>
    <xf numFmtId="0" fontId="4" fillId="0" borderId="0" xfId="2" applyFont="1" applyAlignment="1">
      <alignment vertical="top"/>
    </xf>
    <xf numFmtId="4" fontId="5" fillId="0" borderId="0" xfId="2" applyNumberFormat="1" applyFont="1" applyAlignment="1">
      <alignment vertical="top"/>
    </xf>
    <xf numFmtId="165" fontId="5" fillId="0" borderId="0" xfId="2" applyNumberFormat="1" applyFont="1" applyAlignment="1">
      <alignment vertical="top"/>
    </xf>
    <xf numFmtId="170" fontId="5" fillId="0" borderId="0" xfId="2" applyNumberFormat="1" applyFont="1" applyAlignment="1">
      <alignment horizontal="right" vertical="top"/>
    </xf>
    <xf numFmtId="165" fontId="6" fillId="0" borderId="0" xfId="2" applyNumberFormat="1" applyFont="1" applyAlignment="1">
      <alignment vertical="top"/>
    </xf>
    <xf numFmtId="166" fontId="6" fillId="0" borderId="0" xfId="2" applyNumberFormat="1" applyFont="1" applyAlignment="1">
      <alignment horizontal="right" vertical="top"/>
    </xf>
    <xf numFmtId="167" fontId="6" fillId="0" borderId="0" xfId="2" applyNumberFormat="1" applyFont="1" applyAlignment="1">
      <alignment vertical="top"/>
    </xf>
    <xf numFmtId="164" fontId="6" fillId="0" borderId="0" xfId="2" applyNumberFormat="1" applyFont="1" applyAlignment="1">
      <alignment horizontal="right" vertical="top"/>
    </xf>
    <xf numFmtId="167" fontId="6" fillId="0" borderId="0" xfId="1" applyNumberFormat="1" applyFont="1" applyFill="1" applyBorder="1" applyAlignment="1">
      <alignment vertical="top"/>
    </xf>
    <xf numFmtId="0" fontId="8" fillId="0" borderId="4" xfId="2" applyFont="1" applyBorder="1" applyAlignment="1">
      <alignment vertical="top"/>
    </xf>
    <xf numFmtId="165" fontId="6" fillId="0" borderId="4" xfId="2" applyNumberFormat="1" applyFont="1" applyBorder="1" applyAlignment="1">
      <alignment vertical="top"/>
    </xf>
    <xf numFmtId="166" fontId="6" fillId="0" borderId="4" xfId="2" applyNumberFormat="1" applyFont="1" applyBorder="1" applyAlignment="1">
      <alignment vertical="top"/>
    </xf>
    <xf numFmtId="170" fontId="5" fillId="0" borderId="0" xfId="2" applyNumberFormat="1" applyFont="1" applyAlignment="1">
      <alignment vertical="top"/>
    </xf>
    <xf numFmtId="166" fontId="6" fillId="0" borderId="0" xfId="2" applyNumberFormat="1" applyFont="1" applyAlignment="1">
      <alignment vertical="top"/>
    </xf>
    <xf numFmtId="164" fontId="6" fillId="0" borderId="0" xfId="2" applyNumberFormat="1" applyFont="1" applyAlignment="1">
      <alignment vertical="top"/>
    </xf>
    <xf numFmtId="0" fontId="8" fillId="0" borderId="5" xfId="2" applyFont="1" applyBorder="1" applyAlignment="1">
      <alignment vertical="top"/>
    </xf>
    <xf numFmtId="165" fontId="6" fillId="0" borderId="6" xfId="2" applyNumberFormat="1" applyFont="1" applyBorder="1" applyAlignment="1">
      <alignment vertical="top"/>
    </xf>
    <xf numFmtId="166" fontId="6" fillId="0" borderId="5" xfId="2" applyNumberFormat="1" applyFont="1" applyBorder="1" applyAlignment="1">
      <alignment vertical="top"/>
    </xf>
    <xf numFmtId="0" fontId="4" fillId="0" borderId="7" xfId="2" applyFont="1" applyBorder="1" applyAlignment="1">
      <alignment vertical="top"/>
    </xf>
    <xf numFmtId="165" fontId="5" fillId="0" borderId="7" xfId="2" applyNumberFormat="1" applyFont="1" applyBorder="1" applyAlignment="1">
      <alignment vertical="top"/>
    </xf>
    <xf numFmtId="166" fontId="5" fillId="0" borderId="7" xfId="2" applyNumberFormat="1" applyFont="1" applyBorder="1" applyAlignment="1">
      <alignment vertical="top"/>
    </xf>
    <xf numFmtId="4" fontId="6" fillId="0" borderId="0" xfId="2" applyNumberFormat="1" applyFont="1" applyAlignment="1">
      <alignment vertical="top"/>
    </xf>
    <xf numFmtId="170" fontId="6" fillId="0" borderId="0" xfId="2" applyNumberFormat="1" applyFont="1" applyAlignment="1">
      <alignment vertical="top"/>
    </xf>
    <xf numFmtId="167" fontId="6" fillId="0" borderId="3" xfId="2" applyNumberFormat="1" applyFont="1" applyBorder="1" applyAlignment="1">
      <alignment vertical="top"/>
    </xf>
    <xf numFmtId="164" fontId="6" fillId="0" borderId="3" xfId="2" applyNumberFormat="1" applyFont="1" applyBorder="1" applyAlignment="1">
      <alignment vertical="top"/>
    </xf>
    <xf numFmtId="4" fontId="6" fillId="0" borderId="0" xfId="3" applyNumberFormat="1" applyFont="1" applyAlignment="1">
      <alignment vertical="top"/>
    </xf>
    <xf numFmtId="4" fontId="6" fillId="0" borderId="0" xfId="1" applyNumberFormat="1" applyFont="1" applyFill="1" applyBorder="1" applyAlignment="1">
      <alignment vertical="top"/>
    </xf>
    <xf numFmtId="0" fontId="8" fillId="0" borderId="6" xfId="2" applyFont="1" applyBorder="1" applyAlignment="1">
      <alignment vertical="top"/>
    </xf>
    <xf numFmtId="166" fontId="6" fillId="0" borderId="6" xfId="2" applyNumberFormat="1" applyFont="1" applyBorder="1" applyAlignment="1">
      <alignment vertical="top"/>
    </xf>
    <xf numFmtId="0" fontId="4" fillId="0" borderId="8" xfId="2" applyFont="1" applyBorder="1" applyAlignment="1">
      <alignment vertical="top"/>
    </xf>
    <xf numFmtId="165" fontId="6" fillId="0" borderId="8" xfId="2" applyNumberFormat="1" applyFont="1" applyBorder="1" applyAlignment="1">
      <alignment vertical="top"/>
    </xf>
    <xf numFmtId="166" fontId="6" fillId="0" borderId="8" xfId="2" applyNumberFormat="1" applyFont="1" applyBorder="1" applyAlignment="1">
      <alignment vertical="top"/>
    </xf>
    <xf numFmtId="164" fontId="12" fillId="0" borderId="3" xfId="2" applyNumberFormat="1" applyFont="1" applyBorder="1" applyAlignment="1">
      <alignment horizontal="right"/>
    </xf>
  </cellXfs>
  <cellStyles count="5">
    <cellStyle name="Comma" xfId="1" builtinId="3"/>
    <cellStyle name="Normal" xfId="0" builtinId="0"/>
    <cellStyle name="Normal 10" xfId="3" xr:uid="{1887213C-FA3A-4666-B4DB-7E25CBCDEF4C}"/>
    <cellStyle name="Normal_RRANEW" xfId="4" xr:uid="{5693A24B-A017-4488-B3F1-948955ECBDAE}"/>
    <cellStyle name="Normal_SUMTBLEB" xfId="2" xr:uid="{9269E62B-F7FC-405C-BC43-8801832AA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D38A-F5DC-4A73-A8DE-3FC8B0420818}">
  <sheetPr>
    <pageSetUpPr fitToPage="1"/>
  </sheetPr>
  <dimension ref="A1:F42"/>
  <sheetViews>
    <sheetView showGridLines="0" zoomScale="95" zoomScaleNormal="100" workbookViewId="0">
      <selection activeCell="H18" sqref="H18"/>
    </sheetView>
  </sheetViews>
  <sheetFormatPr defaultRowHeight="15.5" x14ac:dyDescent="0.45"/>
  <cols>
    <col min="1" max="1" width="50.6328125" style="9" customWidth="1"/>
    <col min="2" max="4" width="11.6328125" style="4" customWidth="1"/>
    <col min="5" max="6" width="10.6328125" style="4" customWidth="1"/>
    <col min="7" max="16384" width="8.7265625" style="27"/>
  </cols>
  <sheetData>
    <row r="1" spans="1:6" ht="15" customHeight="1" x14ac:dyDescent="0.3">
      <c r="A1" s="37" t="s">
        <v>0</v>
      </c>
      <c r="B1" s="37"/>
      <c r="C1" s="37"/>
      <c r="D1" s="37"/>
      <c r="E1" s="37"/>
      <c r="F1" s="37"/>
    </row>
    <row r="2" spans="1:6" ht="16" thickBot="1" x14ac:dyDescent="0.35">
      <c r="A2" s="38" t="s">
        <v>1</v>
      </c>
      <c r="B2" s="38"/>
      <c r="C2" s="38"/>
      <c r="D2" s="38"/>
      <c r="E2" s="38"/>
      <c r="F2" s="38"/>
    </row>
    <row r="3" spans="1:6" ht="45" customHeight="1" thickTop="1" x14ac:dyDescent="0.45">
      <c r="A3" s="39" t="s">
        <v>2</v>
      </c>
      <c r="B3" s="51" t="s">
        <v>3</v>
      </c>
      <c r="C3" s="51" t="s">
        <v>18</v>
      </c>
      <c r="D3" s="51" t="s">
        <v>4</v>
      </c>
      <c r="E3" s="41" t="s">
        <v>36</v>
      </c>
      <c r="F3" s="42"/>
    </row>
    <row r="4" spans="1:6" ht="15" customHeight="1" x14ac:dyDescent="0.45">
      <c r="A4" s="40" t="s">
        <v>5</v>
      </c>
      <c r="B4" s="48"/>
      <c r="C4" s="49"/>
      <c r="D4" s="49"/>
      <c r="E4" s="53" t="s">
        <v>6</v>
      </c>
      <c r="F4" s="89" t="s">
        <v>7</v>
      </c>
    </row>
    <row r="5" spans="1:6" ht="15" customHeight="1" x14ac:dyDescent="0.45">
      <c r="A5" s="1" t="s">
        <v>8</v>
      </c>
      <c r="B5" s="28"/>
      <c r="C5" s="28"/>
      <c r="D5" s="28"/>
      <c r="E5" s="28"/>
      <c r="F5" s="29"/>
    </row>
    <row r="6" spans="1:6" ht="14" customHeight="1" x14ac:dyDescent="0.45">
      <c r="A6" s="12" t="s">
        <v>9</v>
      </c>
      <c r="B6" s="13">
        <v>7376.6790000000001</v>
      </c>
      <c r="C6" s="13">
        <v>6909.7690000000002</v>
      </c>
      <c r="D6" s="13">
        <v>8425.99</v>
      </c>
      <c r="E6" s="13">
        <f>D6-C6</f>
        <v>1516.2209999999995</v>
      </c>
      <c r="F6" s="14">
        <f>IF(C6=0,"N/A  ",E6/C6)</f>
        <v>0.21943150342652548</v>
      </c>
    </row>
    <row r="7" spans="1:6" ht="14" customHeight="1" x14ac:dyDescent="0.45">
      <c r="A7" s="15" t="s">
        <v>10</v>
      </c>
      <c r="B7" s="16">
        <v>10.27</v>
      </c>
      <c r="C7" s="16">
        <f>B8*-1</f>
        <v>280.82</v>
      </c>
      <c r="D7" s="16"/>
      <c r="E7" s="16">
        <f>D7-C7</f>
        <v>-280.82</v>
      </c>
      <c r="F7" s="17"/>
    </row>
    <row r="8" spans="1:6" ht="14" customHeight="1" x14ac:dyDescent="0.45">
      <c r="A8" s="15" t="s">
        <v>11</v>
      </c>
      <c r="B8" s="16">
        <v>-280.82</v>
      </c>
      <c r="C8" s="16"/>
      <c r="D8" s="16"/>
      <c r="E8" s="16"/>
      <c r="F8" s="16"/>
    </row>
    <row r="9" spans="1:6" ht="14" customHeight="1" x14ac:dyDescent="0.45">
      <c r="A9" s="18" t="s">
        <v>21</v>
      </c>
      <c r="B9" s="19">
        <v>22.24</v>
      </c>
      <c r="C9" s="20"/>
      <c r="D9" s="19"/>
      <c r="E9" s="20"/>
      <c r="F9" s="19"/>
    </row>
    <row r="10" spans="1:6" ht="15" customHeight="1" x14ac:dyDescent="0.45">
      <c r="A10" s="30" t="s">
        <v>12</v>
      </c>
      <c r="B10" s="16">
        <f>SUM(B6:B9)</f>
        <v>7128.3690000000006</v>
      </c>
      <c r="C10" s="16">
        <f>SUM(C6:C9)</f>
        <v>7190.5889999999999</v>
      </c>
      <c r="D10" s="16">
        <f t="shared" ref="D10" si="0">SUM(D6:D9)</f>
        <v>8425.99</v>
      </c>
      <c r="E10" s="16"/>
      <c r="F10" s="8"/>
    </row>
    <row r="11" spans="1:6" ht="14" customHeight="1" x14ac:dyDescent="0.45">
      <c r="A11" s="15" t="s">
        <v>13</v>
      </c>
      <c r="B11" s="16">
        <v>-29.29</v>
      </c>
      <c r="C11" s="16">
        <v>0</v>
      </c>
      <c r="D11" s="16"/>
      <c r="E11" s="16"/>
      <c r="F11" s="8"/>
    </row>
    <row r="12" spans="1:6" ht="15" customHeight="1" thickBot="1" x14ac:dyDescent="0.5">
      <c r="A12" s="31" t="s">
        <v>14</v>
      </c>
      <c r="B12" s="25">
        <f>SUM(B10:B11)</f>
        <v>7099.0790000000006</v>
      </c>
      <c r="C12" s="25">
        <f t="shared" ref="C12:D12" si="1">SUM(C10:C11)</f>
        <v>7190.5889999999999</v>
      </c>
      <c r="D12" s="25">
        <f t="shared" si="1"/>
        <v>8425.99</v>
      </c>
      <c r="E12" s="25">
        <f>D12-C12</f>
        <v>1235.4009999999998</v>
      </c>
      <c r="F12" s="26">
        <f>IF(C12=0,"N/A  ",E12/C12)</f>
        <v>0.17180803964737795</v>
      </c>
    </row>
    <row r="13" spans="1:6" ht="15" customHeight="1" x14ac:dyDescent="0.45">
      <c r="A13" s="1" t="s">
        <v>20</v>
      </c>
      <c r="B13" s="32"/>
      <c r="C13" s="7"/>
      <c r="D13" s="7"/>
      <c r="E13" s="7"/>
      <c r="F13" s="8"/>
    </row>
    <row r="14" spans="1:6" ht="14" customHeight="1" x14ac:dyDescent="0.45">
      <c r="A14" s="12" t="s">
        <v>9</v>
      </c>
      <c r="B14" s="13">
        <v>1029</v>
      </c>
      <c r="C14" s="13">
        <v>968</v>
      </c>
      <c r="D14" s="13">
        <v>1377.18</v>
      </c>
      <c r="E14" s="13">
        <f>D14-C14</f>
        <v>409.18000000000006</v>
      </c>
      <c r="F14" s="14">
        <f>IF(C14=0,"N/A  ",E14/C14)</f>
        <v>0.42270661157024803</v>
      </c>
    </row>
    <row r="15" spans="1:6" ht="14" customHeight="1" x14ac:dyDescent="0.45">
      <c r="A15" s="15" t="s">
        <v>10</v>
      </c>
      <c r="B15" s="16">
        <v>4.25</v>
      </c>
      <c r="C15" s="16">
        <v>42.67</v>
      </c>
      <c r="D15" s="16"/>
      <c r="E15" s="16">
        <f>D15-C15</f>
        <v>-42.67</v>
      </c>
      <c r="F15" s="8"/>
    </row>
    <row r="16" spans="1:6" ht="14" customHeight="1" x14ac:dyDescent="0.45">
      <c r="A16" s="15" t="s">
        <v>11</v>
      </c>
      <c r="B16" s="16">
        <v>-42.67</v>
      </c>
      <c r="C16" s="16"/>
      <c r="D16" s="16"/>
      <c r="E16" s="16"/>
      <c r="F16" s="8"/>
    </row>
    <row r="17" spans="1:6" ht="14" customHeight="1" x14ac:dyDescent="0.45">
      <c r="A17" s="18" t="s">
        <v>21</v>
      </c>
      <c r="B17" s="19">
        <v>2.08</v>
      </c>
      <c r="C17" s="19"/>
      <c r="D17" s="19"/>
      <c r="E17" s="19"/>
      <c r="F17" s="21"/>
    </row>
    <row r="18" spans="1:6" ht="15" customHeight="1" x14ac:dyDescent="0.45">
      <c r="A18" s="23" t="s">
        <v>19</v>
      </c>
      <c r="B18" s="16">
        <f>SUM(B14:B17)</f>
        <v>992.66000000000008</v>
      </c>
      <c r="C18" s="16">
        <f t="shared" ref="C18:D18" si="2">SUM(C14:C17)</f>
        <v>1010.67</v>
      </c>
      <c r="D18" s="16">
        <f t="shared" si="2"/>
        <v>1377.18</v>
      </c>
      <c r="E18" s="16"/>
      <c r="F18" s="8"/>
    </row>
    <row r="19" spans="1:6" ht="14" customHeight="1" x14ac:dyDescent="0.45">
      <c r="A19" s="6" t="s">
        <v>13</v>
      </c>
      <c r="B19" s="16"/>
      <c r="C19" s="16"/>
      <c r="D19" s="16"/>
      <c r="E19" s="16"/>
      <c r="F19" s="8"/>
    </row>
    <row r="20" spans="1:6" ht="15" customHeight="1" thickBot="1" x14ac:dyDescent="0.5">
      <c r="A20" s="24" t="s">
        <v>14</v>
      </c>
      <c r="B20" s="25">
        <f>SUM(B18:B19)</f>
        <v>992.66000000000008</v>
      </c>
      <c r="C20" s="25">
        <f t="shared" ref="C20:D20" si="3">SUM(C18:C19)</f>
        <v>1010.67</v>
      </c>
      <c r="D20" s="25">
        <f t="shared" si="3"/>
        <v>1377.18</v>
      </c>
      <c r="E20" s="25">
        <f>D20-C20</f>
        <v>366.5100000000001</v>
      </c>
      <c r="F20" s="26">
        <f>IF(C20=0,"N/A  ",E20/C20)</f>
        <v>0.36264062453619889</v>
      </c>
    </row>
    <row r="21" spans="1:6" ht="29" x14ac:dyDescent="0.45">
      <c r="A21" s="2" t="s">
        <v>15</v>
      </c>
      <c r="B21" s="3"/>
      <c r="D21" s="5"/>
    </row>
    <row r="22" spans="1:6" ht="14" customHeight="1" x14ac:dyDescent="0.45">
      <c r="A22" s="9" t="s">
        <v>9</v>
      </c>
      <c r="B22" s="13">
        <v>301</v>
      </c>
      <c r="C22" s="13">
        <v>266</v>
      </c>
      <c r="D22" s="13">
        <v>187.23</v>
      </c>
      <c r="E22" s="13">
        <f>D22-C22</f>
        <v>-78.77000000000001</v>
      </c>
      <c r="F22" s="14">
        <f>IF(C22=0,"N/A  ",E22/C22)</f>
        <v>-0.29612781954887224</v>
      </c>
    </row>
    <row r="23" spans="1:6" ht="14" customHeight="1" x14ac:dyDescent="0.45">
      <c r="A23" s="6" t="s">
        <v>10</v>
      </c>
      <c r="B23" s="16">
        <v>129.35</v>
      </c>
      <c r="C23" s="16">
        <v>260.20999999999998</v>
      </c>
      <c r="D23" s="16"/>
      <c r="E23" s="16">
        <f>D23-C23</f>
        <v>-260.20999999999998</v>
      </c>
      <c r="F23" s="8"/>
    </row>
    <row r="24" spans="1:6" ht="14" customHeight="1" x14ac:dyDescent="0.45">
      <c r="A24" s="6" t="s">
        <v>11</v>
      </c>
      <c r="B24" s="16">
        <v>-260.20999999999998</v>
      </c>
      <c r="C24" s="16"/>
      <c r="D24" s="16"/>
      <c r="E24" s="16"/>
      <c r="F24" s="8"/>
    </row>
    <row r="25" spans="1:6" ht="14" customHeight="1" x14ac:dyDescent="0.45">
      <c r="A25" s="22" t="s">
        <v>21</v>
      </c>
      <c r="B25" s="19">
        <v>0.08</v>
      </c>
      <c r="C25" s="19"/>
      <c r="D25" s="19"/>
      <c r="E25" s="19"/>
      <c r="F25" s="21"/>
    </row>
    <row r="26" spans="1:6" ht="15" customHeight="1" x14ac:dyDescent="0.45">
      <c r="A26" s="23" t="s">
        <v>16</v>
      </c>
      <c r="B26" s="16">
        <f>SUM(B22:B25)</f>
        <v>170.22000000000006</v>
      </c>
      <c r="C26" s="16">
        <f t="shared" ref="C26:D26" si="4">SUM(C22:C25)</f>
        <v>526.21</v>
      </c>
      <c r="D26" s="16">
        <f t="shared" si="4"/>
        <v>187.23</v>
      </c>
      <c r="E26" s="16"/>
      <c r="F26" s="8"/>
    </row>
    <row r="27" spans="1:6" ht="14" customHeight="1" x14ac:dyDescent="0.45">
      <c r="A27" s="6" t="s">
        <v>13</v>
      </c>
      <c r="B27" s="16">
        <v>0</v>
      </c>
      <c r="C27" s="16"/>
      <c r="D27" s="16"/>
      <c r="E27" s="16"/>
      <c r="F27" s="8"/>
    </row>
    <row r="28" spans="1:6" ht="15" customHeight="1" thickBot="1" x14ac:dyDescent="0.5">
      <c r="A28" s="24" t="s">
        <v>14</v>
      </c>
      <c r="B28" s="25">
        <f>SUM(B26:B27)</f>
        <v>170.22000000000006</v>
      </c>
      <c r="C28" s="25">
        <f t="shared" ref="C28:D28" si="5">SUM(C26:C27)</f>
        <v>526.21</v>
      </c>
      <c r="D28" s="25">
        <f t="shared" si="5"/>
        <v>187.23</v>
      </c>
      <c r="E28" s="25">
        <f>D28-C28</f>
        <v>-338.98</v>
      </c>
      <c r="F28" s="26">
        <f>IF(C28=0,"N/A  ",E28/C28)</f>
        <v>-0.64419148248798008</v>
      </c>
    </row>
    <row r="29" spans="1:6" s="36" customFormat="1" x14ac:dyDescent="0.35">
      <c r="A29" s="46" t="s">
        <v>17</v>
      </c>
      <c r="B29" s="47"/>
      <c r="C29" s="47"/>
      <c r="D29" s="47"/>
      <c r="E29" s="47"/>
      <c r="F29" s="47"/>
    </row>
    <row r="30" spans="1:6" s="36" customFormat="1" x14ac:dyDescent="0.35">
      <c r="A30" s="47" t="s">
        <v>22</v>
      </c>
      <c r="B30" s="47"/>
      <c r="C30" s="47"/>
      <c r="D30" s="47"/>
      <c r="E30" s="47"/>
      <c r="F30" s="47"/>
    </row>
    <row r="31" spans="1:6" s="33" customFormat="1" x14ac:dyDescent="0.45">
      <c r="A31" s="34"/>
      <c r="B31" s="10"/>
      <c r="C31" s="10"/>
      <c r="D31" s="10"/>
      <c r="E31" s="10"/>
      <c r="F31" s="35"/>
    </row>
    <row r="32" spans="1:6" s="33" customFormat="1" ht="17" x14ac:dyDescent="0.45">
      <c r="A32" s="43"/>
      <c r="B32" s="44"/>
      <c r="C32" s="44"/>
      <c r="D32" s="44"/>
      <c r="E32" s="44"/>
      <c r="F32" s="44"/>
    </row>
    <row r="33" spans="1:6" s="33" customFormat="1" ht="17" x14ac:dyDescent="0.45">
      <c r="A33" s="44"/>
      <c r="B33" s="43"/>
      <c r="C33" s="43"/>
      <c r="D33" s="43"/>
      <c r="E33" s="43"/>
      <c r="F33" s="43"/>
    </row>
    <row r="34" spans="1:6" s="33" customFormat="1" ht="17" x14ac:dyDescent="0.45">
      <c r="A34" s="45"/>
      <c r="B34" s="45"/>
      <c r="C34" s="45"/>
      <c r="D34" s="45"/>
      <c r="E34" s="45"/>
      <c r="F34" s="45"/>
    </row>
    <row r="35" spans="1:6" s="33" customFormat="1" x14ac:dyDescent="0.45">
      <c r="A35" s="44"/>
      <c r="B35" s="43"/>
      <c r="C35" s="43"/>
      <c r="D35" s="43"/>
      <c r="E35" s="43"/>
      <c r="F35" s="11"/>
    </row>
    <row r="36" spans="1:6" s="33" customFormat="1" x14ac:dyDescent="0.45">
      <c r="A36" s="43"/>
      <c r="B36" s="43"/>
      <c r="C36" s="43"/>
      <c r="D36" s="43"/>
      <c r="E36" s="43"/>
      <c r="F36" s="11"/>
    </row>
    <row r="38" spans="1:6" x14ac:dyDescent="0.45">
      <c r="B38" s="5"/>
    </row>
    <row r="40" spans="1:6" x14ac:dyDescent="0.45">
      <c r="C40" s="5"/>
    </row>
    <row r="42" spans="1:6" x14ac:dyDescent="0.45">
      <c r="C42" s="5"/>
    </row>
  </sheetData>
  <mergeCells count="13">
    <mergeCell ref="A32:F32"/>
    <mergeCell ref="A33:F33"/>
    <mergeCell ref="A34:F34"/>
    <mergeCell ref="A35:E36"/>
    <mergeCell ref="A29:F29"/>
    <mergeCell ref="A30:F30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1" right="1" top="1" bottom="1" header="0.5" footer="0.5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A8C49-64D6-4474-99A8-DC12A7CFC770}">
  <sheetPr>
    <pageSetUpPr fitToPage="1"/>
  </sheetPr>
  <dimension ref="A1:F25"/>
  <sheetViews>
    <sheetView showGridLines="0" tabSelected="1" workbookViewId="0">
      <selection activeCell="A33" sqref="A33"/>
    </sheetView>
  </sheetViews>
  <sheetFormatPr defaultRowHeight="14.5" x14ac:dyDescent="0.35"/>
  <cols>
    <col min="1" max="1" width="50.6328125" style="52" customWidth="1"/>
    <col min="2" max="4" width="11.6328125" style="52" customWidth="1"/>
    <col min="5" max="6" width="10.6328125" style="52" customWidth="1"/>
    <col min="7" max="16384" width="8.7265625" style="52"/>
  </cols>
  <sheetData>
    <row r="1" spans="1:6" ht="15.5" x14ac:dyDescent="0.35">
      <c r="A1" s="37" t="s">
        <v>0</v>
      </c>
      <c r="B1" s="37"/>
      <c r="C1" s="37"/>
      <c r="D1" s="37"/>
      <c r="E1" s="37"/>
      <c r="F1" s="37"/>
    </row>
    <row r="2" spans="1:6" ht="16" thickBot="1" x14ac:dyDescent="0.4">
      <c r="A2" s="50" t="s">
        <v>1</v>
      </c>
      <c r="B2" s="50"/>
      <c r="C2" s="50"/>
      <c r="D2" s="50"/>
      <c r="E2" s="50"/>
      <c r="F2" s="50"/>
    </row>
    <row r="3" spans="1:6" ht="45" customHeight="1" thickTop="1" x14ac:dyDescent="0.45">
      <c r="A3" s="39" t="s">
        <v>2</v>
      </c>
      <c r="B3" s="51" t="s">
        <v>3</v>
      </c>
      <c r="C3" s="51" t="s">
        <v>18</v>
      </c>
      <c r="D3" s="51" t="s">
        <v>4</v>
      </c>
      <c r="E3" s="41" t="s">
        <v>36</v>
      </c>
      <c r="F3" s="42"/>
    </row>
    <row r="4" spans="1:6" ht="15.5" x14ac:dyDescent="0.45">
      <c r="A4" s="40" t="s">
        <v>5</v>
      </c>
      <c r="B4" s="48"/>
      <c r="C4" s="49"/>
      <c r="D4" s="49"/>
      <c r="E4" s="53" t="s">
        <v>6</v>
      </c>
      <c r="F4" s="89" t="s">
        <v>7</v>
      </c>
    </row>
    <row r="5" spans="1:6" ht="15.5" x14ac:dyDescent="0.35">
      <c r="A5" s="2" t="s">
        <v>30</v>
      </c>
      <c r="B5" s="78"/>
      <c r="C5" s="61"/>
      <c r="D5" s="61"/>
      <c r="E5" s="61"/>
      <c r="F5" s="79"/>
    </row>
    <row r="6" spans="1:6" ht="15.5" x14ac:dyDescent="0.35">
      <c r="A6" s="56" t="s">
        <v>9</v>
      </c>
      <c r="B6" s="61">
        <v>357.64</v>
      </c>
      <c r="C6" s="61">
        <v>345.64</v>
      </c>
      <c r="D6" s="61">
        <v>473.2</v>
      </c>
      <c r="E6" s="61">
        <f>D6-C6</f>
        <v>127.56</v>
      </c>
      <c r="F6" s="70">
        <f>IF(C6=0,"N/A  ",E6/C6)</f>
        <v>0.36905450758014119</v>
      </c>
    </row>
    <row r="7" spans="1:6" ht="15.5" x14ac:dyDescent="0.35">
      <c r="A7" s="56" t="s">
        <v>10</v>
      </c>
      <c r="B7" s="63">
        <v>9.1999999999999993</v>
      </c>
      <c r="C7" s="63">
        <f>B8*-1</f>
        <v>0</v>
      </c>
      <c r="D7" s="61"/>
      <c r="E7" s="63">
        <f>D7-C7</f>
        <v>0</v>
      </c>
      <c r="F7" s="70"/>
    </row>
    <row r="8" spans="1:6" ht="15.5" x14ac:dyDescent="0.35">
      <c r="A8" s="56" t="s">
        <v>11</v>
      </c>
      <c r="B8" s="63">
        <v>0</v>
      </c>
      <c r="C8" s="61"/>
      <c r="D8" s="61"/>
      <c r="E8" s="61"/>
      <c r="F8" s="70"/>
    </row>
    <row r="9" spans="1:6" ht="17" x14ac:dyDescent="0.35">
      <c r="A9" s="22" t="s">
        <v>21</v>
      </c>
      <c r="B9" s="80">
        <v>0.39</v>
      </c>
      <c r="C9" s="80"/>
      <c r="D9" s="80"/>
      <c r="E9" s="80"/>
      <c r="F9" s="81"/>
    </row>
    <row r="10" spans="1:6" ht="15.5" x14ac:dyDescent="0.35">
      <c r="A10" s="23" t="s">
        <v>31</v>
      </c>
      <c r="B10" s="63">
        <f>SUM(B6:B9)</f>
        <v>367.22999999999996</v>
      </c>
      <c r="C10" s="63">
        <f t="shared" ref="C10:D10" si="0">SUM(C6:C9)</f>
        <v>345.64</v>
      </c>
      <c r="D10" s="63">
        <f t="shared" si="0"/>
        <v>473.2</v>
      </c>
      <c r="E10" s="63"/>
      <c r="F10" s="71"/>
    </row>
    <row r="11" spans="1:6" ht="15.5" x14ac:dyDescent="0.35">
      <c r="A11" s="55" t="s">
        <v>13</v>
      </c>
      <c r="B11" s="63">
        <v>29.29</v>
      </c>
      <c r="C11" s="63">
        <v>0</v>
      </c>
      <c r="D11" s="63"/>
      <c r="E11" s="63"/>
      <c r="F11" s="71"/>
    </row>
    <row r="12" spans="1:6" ht="16" thickBot="1" x14ac:dyDescent="0.4">
      <c r="A12" s="66" t="s">
        <v>14</v>
      </c>
      <c r="B12" s="67">
        <f>SUM(B10:B11)</f>
        <v>396.52</v>
      </c>
      <c r="C12" s="67">
        <f t="shared" ref="C12:D12" si="1">SUM(C10:C11)</f>
        <v>345.64</v>
      </c>
      <c r="D12" s="67">
        <f t="shared" si="1"/>
        <v>473.2</v>
      </c>
      <c r="E12" s="67">
        <f>D12-C12</f>
        <v>127.56</v>
      </c>
      <c r="F12" s="68">
        <f>IF(C12=0,"N/A  ",E12/C12)</f>
        <v>0.36905450758014119</v>
      </c>
    </row>
    <row r="13" spans="1:6" ht="15.5" x14ac:dyDescent="0.35">
      <c r="A13" s="57" t="s">
        <v>32</v>
      </c>
      <c r="B13" s="82"/>
      <c r="C13" s="56"/>
      <c r="D13" s="56"/>
      <c r="E13" s="56"/>
      <c r="F13" s="56"/>
    </row>
    <row r="14" spans="1:6" ht="15.5" x14ac:dyDescent="0.35">
      <c r="A14" s="56" t="s">
        <v>9</v>
      </c>
      <c r="B14" s="61">
        <v>4.5</v>
      </c>
      <c r="C14" s="61">
        <v>4.5</v>
      </c>
      <c r="D14" s="61">
        <v>5.09</v>
      </c>
      <c r="E14" s="61">
        <f>D14-C14</f>
        <v>0.58999999999999986</v>
      </c>
      <c r="F14" s="70">
        <f>IF(C14=0,"N/A  ",E14/C14)</f>
        <v>0.13111111111111107</v>
      </c>
    </row>
    <row r="15" spans="1:6" ht="15.5" x14ac:dyDescent="0.35">
      <c r="A15" s="55" t="s">
        <v>33</v>
      </c>
      <c r="B15" s="65">
        <v>-7.0000000000000007E-2</v>
      </c>
      <c r="C15" s="63"/>
      <c r="D15" s="63"/>
      <c r="E15" s="63"/>
      <c r="F15" s="71"/>
    </row>
    <row r="16" spans="1:6" ht="16" thickBot="1" x14ac:dyDescent="0.4">
      <c r="A16" s="66" t="s">
        <v>14</v>
      </c>
      <c r="B16" s="67">
        <f>SUM(B14:B15)</f>
        <v>4.43</v>
      </c>
      <c r="C16" s="67">
        <f>SUM(C14:C15)</f>
        <v>4.5</v>
      </c>
      <c r="D16" s="67">
        <f>SUM(D14:D15)</f>
        <v>5.09</v>
      </c>
      <c r="E16" s="67">
        <f>D16-C16</f>
        <v>0.58999999999999986</v>
      </c>
      <c r="F16" s="68">
        <f>IF(C16=0,"N/A  ",E16/C16)</f>
        <v>0.13111111111111107</v>
      </c>
    </row>
    <row r="17" spans="1:6" ht="15.5" x14ac:dyDescent="0.35">
      <c r="A17" s="57" t="s">
        <v>34</v>
      </c>
      <c r="B17" s="83"/>
      <c r="C17" s="56"/>
      <c r="D17" s="56"/>
      <c r="E17" s="56"/>
      <c r="F17" s="56"/>
    </row>
    <row r="18" spans="1:6" ht="15.5" x14ac:dyDescent="0.35">
      <c r="A18" s="56" t="s">
        <v>9</v>
      </c>
      <c r="B18" s="61">
        <v>17.850000000000001</v>
      </c>
      <c r="C18" s="61">
        <v>17.850000000000001</v>
      </c>
      <c r="D18" s="61">
        <v>23.393000000000001</v>
      </c>
      <c r="E18" s="61">
        <f>D18-C18</f>
        <v>5.5429999999999993</v>
      </c>
      <c r="F18" s="70">
        <f>IF(C18=0,"N/A  ",E18/C18)</f>
        <v>0.31053221288515398</v>
      </c>
    </row>
    <row r="19" spans="1:6" ht="15.5" x14ac:dyDescent="0.35">
      <c r="A19" s="55" t="s">
        <v>10</v>
      </c>
      <c r="B19" s="65">
        <v>0.4</v>
      </c>
      <c r="C19" s="63">
        <v>0.4</v>
      </c>
      <c r="D19" s="63"/>
      <c r="E19" s="63">
        <f>D19-C19</f>
        <v>-0.4</v>
      </c>
      <c r="F19" s="71"/>
    </row>
    <row r="20" spans="1:6" ht="15.5" x14ac:dyDescent="0.35">
      <c r="A20" s="55" t="s">
        <v>11</v>
      </c>
      <c r="B20" s="63">
        <v>-0.4</v>
      </c>
      <c r="C20" s="63"/>
      <c r="D20" s="63"/>
      <c r="E20" s="63"/>
      <c r="F20" s="71"/>
    </row>
    <row r="21" spans="1:6" ht="15.5" x14ac:dyDescent="0.35">
      <c r="A21" s="55" t="s">
        <v>33</v>
      </c>
      <c r="B21" s="63">
        <v>-0.24</v>
      </c>
      <c r="C21" s="63"/>
      <c r="D21" s="63"/>
      <c r="E21" s="63"/>
      <c r="F21" s="71"/>
    </row>
    <row r="22" spans="1:6" ht="16" thickBot="1" x14ac:dyDescent="0.4">
      <c r="A22" s="84" t="s">
        <v>14</v>
      </c>
      <c r="B22" s="73">
        <f>SUM(B18:B21)</f>
        <v>17.610000000000003</v>
      </c>
      <c r="C22" s="73">
        <f t="shared" ref="C22:D22" si="2">SUM(C18:C21)</f>
        <v>18.25</v>
      </c>
      <c r="D22" s="73">
        <f t="shared" si="2"/>
        <v>23.393000000000001</v>
      </c>
      <c r="E22" s="73">
        <f>D22-C22</f>
        <v>5.1430000000000007</v>
      </c>
      <c r="F22" s="85">
        <f>IF(C22=0,"N/A  ",E22/C22)</f>
        <v>0.28180821917808224</v>
      </c>
    </row>
    <row r="23" spans="1:6" ht="16.5" thickTop="1" thickBot="1" x14ac:dyDescent="0.4">
      <c r="A23" s="86" t="s">
        <v>35</v>
      </c>
      <c r="B23" s="87">
        <v>8680.5190000000002</v>
      </c>
      <c r="C23" s="87">
        <v>9095.8590000000004</v>
      </c>
      <c r="D23" s="87">
        <v>10492.073</v>
      </c>
      <c r="E23" s="87">
        <v>1396.2139999999999</v>
      </c>
      <c r="F23" s="88">
        <v>0.15349996080634054</v>
      </c>
    </row>
    <row r="24" spans="1:6" ht="16" thickTop="1" x14ac:dyDescent="0.35">
      <c r="A24" s="46" t="s">
        <v>17</v>
      </c>
      <c r="B24" s="47"/>
      <c r="C24" s="47"/>
      <c r="D24" s="47"/>
      <c r="E24" s="47"/>
      <c r="F24" s="47"/>
    </row>
    <row r="25" spans="1:6" ht="15.5" x14ac:dyDescent="0.35">
      <c r="A25" s="47" t="s">
        <v>22</v>
      </c>
      <c r="B25" s="47"/>
      <c r="C25" s="47"/>
      <c r="D25" s="47"/>
      <c r="E25" s="47"/>
      <c r="F25" s="47"/>
    </row>
  </sheetData>
  <mergeCells count="9">
    <mergeCell ref="A24:F24"/>
    <mergeCell ref="A25:F25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06E1-84E0-432A-8F8B-BD19DDB19995}">
  <sheetPr>
    <pageSetUpPr fitToPage="1"/>
  </sheetPr>
  <dimension ref="A1:F23"/>
  <sheetViews>
    <sheetView showGridLines="0" workbookViewId="0">
      <selection activeCell="H18" sqref="H18"/>
    </sheetView>
  </sheetViews>
  <sheetFormatPr defaultRowHeight="14.5" x14ac:dyDescent="0.35"/>
  <cols>
    <col min="1" max="1" width="50.6328125" style="52" customWidth="1"/>
    <col min="2" max="4" width="11.6328125" style="52" customWidth="1"/>
    <col min="5" max="6" width="10.6328125" style="52" customWidth="1"/>
    <col min="7" max="16384" width="8.7265625" style="52"/>
  </cols>
  <sheetData>
    <row r="1" spans="1:6" ht="15.5" x14ac:dyDescent="0.35">
      <c r="A1" s="37" t="s">
        <v>0</v>
      </c>
      <c r="B1" s="37"/>
      <c r="C1" s="37"/>
      <c r="D1" s="37"/>
      <c r="E1" s="37"/>
      <c r="F1" s="37"/>
    </row>
    <row r="2" spans="1:6" ht="16" thickBot="1" x14ac:dyDescent="0.4">
      <c r="A2" s="50" t="s">
        <v>1</v>
      </c>
      <c r="B2" s="50"/>
      <c r="C2" s="50"/>
      <c r="D2" s="50"/>
      <c r="E2" s="50"/>
      <c r="F2" s="50"/>
    </row>
    <row r="3" spans="1:6" ht="45" customHeight="1" thickTop="1" x14ac:dyDescent="0.45">
      <c r="A3" s="39" t="s">
        <v>5</v>
      </c>
      <c r="B3" s="51" t="s">
        <v>3</v>
      </c>
      <c r="C3" s="51" t="s">
        <v>18</v>
      </c>
      <c r="D3" s="51" t="s">
        <v>4</v>
      </c>
      <c r="E3" s="41" t="s">
        <v>36</v>
      </c>
      <c r="F3" s="42"/>
    </row>
    <row r="4" spans="1:6" ht="15.5" x14ac:dyDescent="0.45">
      <c r="A4" s="40" t="s">
        <v>5</v>
      </c>
      <c r="B4" s="48"/>
      <c r="C4" s="48"/>
      <c r="D4" s="49"/>
      <c r="E4" s="53" t="s">
        <v>6</v>
      </c>
      <c r="F4" s="89" t="s">
        <v>7</v>
      </c>
    </row>
    <row r="5" spans="1:6" ht="15" customHeight="1" x14ac:dyDescent="0.35">
      <c r="A5" s="57" t="s">
        <v>23</v>
      </c>
      <c r="B5" s="58"/>
      <c r="C5" s="59"/>
      <c r="D5" s="59"/>
      <c r="E5" s="59"/>
      <c r="F5" s="60"/>
    </row>
    <row r="6" spans="1:6" ht="31" x14ac:dyDescent="0.35">
      <c r="A6" s="54" t="s">
        <v>24</v>
      </c>
      <c r="B6" s="61">
        <v>213.46</v>
      </c>
      <c r="C6" s="61">
        <v>162.47</v>
      </c>
      <c r="D6" s="61">
        <v>158.86000000000001</v>
      </c>
      <c r="E6" s="61">
        <f>D6-C6</f>
        <v>-3.6099999999999852</v>
      </c>
      <c r="F6" s="62">
        <f>IF(C6=0,"N/A  ",E6/C6)</f>
        <v>-2.2219486674462888E-2</v>
      </c>
    </row>
    <row r="7" spans="1:6" ht="15.5" x14ac:dyDescent="0.35">
      <c r="A7" s="55" t="s">
        <v>10</v>
      </c>
      <c r="B7" s="63">
        <v>124.67</v>
      </c>
      <c r="C7" s="63">
        <v>137.24</v>
      </c>
      <c r="D7" s="63"/>
      <c r="E7" s="63">
        <f>D7-C7</f>
        <v>-137.24</v>
      </c>
      <c r="F7" s="64"/>
    </row>
    <row r="8" spans="1:6" ht="15.5" x14ac:dyDescent="0.35">
      <c r="A8" s="55" t="s">
        <v>25</v>
      </c>
      <c r="B8" s="63">
        <v>9.0299999999999994</v>
      </c>
      <c r="C8" s="63">
        <v>8.75</v>
      </c>
      <c r="D8" s="63">
        <v>9.0299999999999994</v>
      </c>
      <c r="E8" s="63">
        <f>D8-C8</f>
        <v>0.27999999999999936</v>
      </c>
      <c r="F8" s="64"/>
    </row>
    <row r="9" spans="1:6" ht="15.5" x14ac:dyDescent="0.35">
      <c r="A9" s="55" t="s">
        <v>26</v>
      </c>
      <c r="B9" s="63">
        <v>-8.75</v>
      </c>
      <c r="C9" s="63">
        <v>-9.0299999999999994</v>
      </c>
      <c r="D9" s="63">
        <v>-9.0500000000000007</v>
      </c>
      <c r="E9" s="63"/>
      <c r="F9" s="64"/>
    </row>
    <row r="10" spans="1:6" ht="15.5" x14ac:dyDescent="0.35">
      <c r="A10" s="55" t="s">
        <v>11</v>
      </c>
      <c r="B10" s="63">
        <v>-137.24</v>
      </c>
      <c r="C10" s="63"/>
      <c r="D10" s="63"/>
      <c r="E10" s="63"/>
      <c r="F10" s="64"/>
    </row>
    <row r="11" spans="1:6" ht="17" x14ac:dyDescent="0.35">
      <c r="A11" s="55" t="s">
        <v>21</v>
      </c>
      <c r="B11" s="65">
        <v>-54.66</v>
      </c>
      <c r="C11" s="63"/>
      <c r="D11" s="63"/>
      <c r="E11" s="63"/>
      <c r="F11" s="64"/>
    </row>
    <row r="12" spans="1:6" ht="16" thickBot="1" x14ac:dyDescent="0.4">
      <c r="A12" s="66" t="s">
        <v>14</v>
      </c>
      <c r="B12" s="67">
        <f>SUM(B6:B11)</f>
        <v>146.50999999999996</v>
      </c>
      <c r="C12" s="67">
        <f>SUM(C6:C11)</f>
        <v>299.43000000000006</v>
      </c>
      <c r="D12" s="67">
        <f>SUM(D6:D11)</f>
        <v>158.84</v>
      </c>
      <c r="E12" s="67">
        <f>D12-C12</f>
        <v>-140.59000000000006</v>
      </c>
      <c r="F12" s="68">
        <f>IF(C12=0,"N/A  ",E12/C12)</f>
        <v>-0.46952543165347504</v>
      </c>
    </row>
    <row r="13" spans="1:6" ht="15" customHeight="1" x14ac:dyDescent="0.35">
      <c r="A13" s="57" t="s">
        <v>27</v>
      </c>
      <c r="B13" s="58"/>
      <c r="C13" s="59"/>
      <c r="D13" s="59"/>
      <c r="E13" s="59"/>
      <c r="F13" s="69"/>
    </row>
    <row r="14" spans="1:6" ht="15.5" x14ac:dyDescent="0.35">
      <c r="A14" s="56" t="s">
        <v>28</v>
      </c>
      <c r="B14" s="61">
        <v>32.24</v>
      </c>
      <c r="C14" s="61">
        <v>10</v>
      </c>
      <c r="D14" s="61">
        <v>10</v>
      </c>
      <c r="E14" s="61">
        <f>D14-C14</f>
        <v>0</v>
      </c>
      <c r="F14" s="70">
        <f>IF(C14=0,"N/A  ",E14/C14)</f>
        <v>0</v>
      </c>
    </row>
    <row r="15" spans="1:6" ht="15.5" x14ac:dyDescent="0.35">
      <c r="A15" s="55" t="s">
        <v>10</v>
      </c>
      <c r="B15" s="63">
        <v>31.5</v>
      </c>
      <c r="C15" s="63">
        <v>37.880000000000003</v>
      </c>
      <c r="D15" s="63"/>
      <c r="E15" s="63">
        <f>D15-C15</f>
        <v>-37.880000000000003</v>
      </c>
      <c r="F15" s="71"/>
    </row>
    <row r="16" spans="1:6" ht="15.5" x14ac:dyDescent="0.35">
      <c r="A16" s="55" t="s">
        <v>25</v>
      </c>
      <c r="B16" s="63">
        <v>0</v>
      </c>
      <c r="C16" s="63">
        <v>0</v>
      </c>
      <c r="D16" s="63">
        <v>0</v>
      </c>
      <c r="E16" s="63">
        <f>D16-C16</f>
        <v>0</v>
      </c>
      <c r="F16" s="64"/>
    </row>
    <row r="17" spans="1:6" ht="15.5" x14ac:dyDescent="0.35">
      <c r="A17" s="55" t="s">
        <v>26</v>
      </c>
      <c r="B17" s="63">
        <v>0</v>
      </c>
      <c r="C17" s="63">
        <v>0</v>
      </c>
      <c r="D17" s="63"/>
      <c r="E17" s="63"/>
      <c r="F17" s="64"/>
    </row>
    <row r="18" spans="1:6" ht="15.5" x14ac:dyDescent="0.35">
      <c r="A18" s="55" t="s">
        <v>11</v>
      </c>
      <c r="B18" s="63">
        <v>-37.880000000000003</v>
      </c>
      <c r="C18" s="63"/>
      <c r="D18" s="63"/>
      <c r="E18" s="63"/>
      <c r="F18" s="71"/>
    </row>
    <row r="19" spans="1:6" ht="17" x14ac:dyDescent="0.35">
      <c r="A19" s="55" t="s">
        <v>21</v>
      </c>
      <c r="B19" s="65">
        <v>0.08</v>
      </c>
      <c r="C19" s="63"/>
      <c r="D19" s="63"/>
      <c r="E19" s="63"/>
      <c r="F19" s="71"/>
    </row>
    <row r="20" spans="1:6" ht="16" thickBot="1" x14ac:dyDescent="0.4">
      <c r="A20" s="72" t="s">
        <v>14</v>
      </c>
      <c r="B20" s="73">
        <f>SUM(B14:B19)</f>
        <v>25.939999999999998</v>
      </c>
      <c r="C20" s="73">
        <f>SUM(C14:C19)</f>
        <v>47.88</v>
      </c>
      <c r="D20" s="73">
        <f>SUM(D14:D19)</f>
        <v>10</v>
      </c>
      <c r="E20" s="73">
        <f>D20-C20</f>
        <v>-37.880000000000003</v>
      </c>
      <c r="F20" s="74">
        <f>IF(C20=0,"N/A  ",E20/C20)</f>
        <v>-0.79114452798663326</v>
      </c>
    </row>
    <row r="21" spans="1:6" ht="15.5" thickTop="1" thickBot="1" x14ac:dyDescent="0.4">
      <c r="A21" s="75" t="s">
        <v>29</v>
      </c>
      <c r="B21" s="76">
        <f>B12+B20</f>
        <v>172.44999999999996</v>
      </c>
      <c r="C21" s="76">
        <f>C12+C20</f>
        <v>347.31000000000006</v>
      </c>
      <c r="D21" s="76">
        <f>D12+D20</f>
        <v>168.84</v>
      </c>
      <c r="E21" s="76">
        <f>D21-C21</f>
        <v>-178.47000000000006</v>
      </c>
      <c r="F21" s="77">
        <f>IF(C21=0,"N/A  ",E21/C21)</f>
        <v>-0.51386369525783893</v>
      </c>
    </row>
    <row r="22" spans="1:6" ht="15.5" x14ac:dyDescent="0.35">
      <c r="A22" s="46" t="s">
        <v>17</v>
      </c>
      <c r="B22" s="47"/>
      <c r="C22" s="47"/>
      <c r="D22" s="47"/>
      <c r="E22" s="47"/>
      <c r="F22" s="47"/>
    </row>
    <row r="23" spans="1:6" ht="14" customHeight="1" x14ac:dyDescent="0.35">
      <c r="A23" s="47" t="s">
        <v>22</v>
      </c>
      <c r="B23" s="46"/>
      <c r="C23" s="46"/>
      <c r="D23" s="46"/>
      <c r="E23" s="46"/>
      <c r="F23" s="46"/>
    </row>
  </sheetData>
  <mergeCells count="9">
    <mergeCell ref="A22:F22"/>
    <mergeCell ref="A23:F23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NSF-FY23 Bdgtry Resrcs by Acct</vt:lpstr>
      <vt:lpstr>Discretionary Accts</vt:lpstr>
      <vt:lpstr>Mandatory Accts</vt:lpstr>
      <vt:lpstr>'Discretionary Accts'!Print_Area</vt:lpstr>
      <vt:lpstr>'Mandatory Accts'!Print_Area</vt:lpstr>
      <vt:lpstr>'NSF-FY23 Bdgtry Resrcs by Acct'!Print_Area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Amanda</dc:creator>
  <cp:lastModifiedBy>Chantel</cp:lastModifiedBy>
  <cp:lastPrinted>2022-03-28T10:35:35Z</cp:lastPrinted>
  <dcterms:created xsi:type="dcterms:W3CDTF">2022-03-03T21:16:54Z</dcterms:created>
  <dcterms:modified xsi:type="dcterms:W3CDTF">2022-03-28T10:38:02Z</dcterms:modified>
</cp:coreProperties>
</file>