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3872DF0A-FBBC-4950-BA63-88DF4495065A}" xr6:coauthVersionLast="47" xr6:coauthVersionMax="47" xr10:uidLastSave="{00000000-0000-0000-0000-000000000000}"/>
  <bookViews>
    <workbookView xWindow="28690" yWindow="-110" windowWidth="29020" windowHeight="15820" xr2:uid="{A3EF5295-293E-4D4C-A84C-0A0DAB94111A}"/>
  </bookViews>
  <sheets>
    <sheet name="NSF FY23 Req by Program" sheetId="1" r:id="rId1"/>
  </sheets>
  <definedNames>
    <definedName name="_xlnm.Print_Area" localSheetId="0">'NSF FY23 Req by Program'!$A$1:$H$78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4" i="1" l="1"/>
  <c r="H74" i="1" s="1"/>
  <c r="G73" i="1"/>
  <c r="H73" i="1" s="1"/>
  <c r="G72" i="1"/>
  <c r="H72" i="1" s="1"/>
  <c r="G71" i="1"/>
  <c r="H71" i="1" s="1"/>
  <c r="G70" i="1"/>
  <c r="H70" i="1" s="1"/>
  <c r="G69" i="1"/>
  <c r="H69" i="1" s="1"/>
  <c r="G68" i="1"/>
  <c r="H68" i="1" s="1"/>
  <c r="G67" i="1"/>
  <c r="H67" i="1" s="1"/>
  <c r="G66" i="1"/>
  <c r="H66" i="1" s="1"/>
  <c r="G65" i="1"/>
  <c r="H65" i="1" s="1"/>
  <c r="F69" i="1"/>
  <c r="E69" i="1"/>
  <c r="D69" i="1"/>
  <c r="C69" i="1"/>
  <c r="B69" i="1"/>
  <c r="G63" i="1"/>
  <c r="H63" i="1" s="1"/>
  <c r="G62" i="1"/>
  <c r="H62" i="1" s="1"/>
  <c r="G61" i="1"/>
  <c r="H61" i="1" s="1"/>
  <c r="G60" i="1"/>
  <c r="H60" i="1" s="1"/>
  <c r="G59" i="1"/>
  <c r="H59" i="1" s="1"/>
  <c r="G57" i="1"/>
  <c r="H57" i="1" s="1"/>
  <c r="G55" i="1"/>
  <c r="H55" i="1" s="1"/>
  <c r="G53" i="1"/>
  <c r="H53" i="1" s="1"/>
  <c r="G52" i="1"/>
  <c r="H52" i="1" s="1"/>
  <c r="G51" i="1"/>
  <c r="G50" i="1"/>
  <c r="G49" i="1"/>
  <c r="H49" i="1" s="1"/>
  <c r="G47" i="1"/>
  <c r="H47" i="1" s="1"/>
  <c r="F61" i="1"/>
  <c r="E61" i="1"/>
  <c r="D61" i="1"/>
  <c r="C61" i="1"/>
  <c r="B61" i="1"/>
  <c r="F52" i="1"/>
  <c r="E52" i="1"/>
  <c r="D52" i="1"/>
  <c r="C52" i="1"/>
  <c r="B52" i="1"/>
  <c r="G45" i="1"/>
  <c r="H45" i="1" s="1"/>
  <c r="G44" i="1"/>
  <c r="H44" i="1" s="1"/>
  <c r="G43" i="1"/>
  <c r="H43" i="1" s="1"/>
  <c r="G42" i="1"/>
  <c r="H42" i="1" s="1"/>
  <c r="G41" i="1"/>
  <c r="H41" i="1" s="1"/>
  <c r="G39" i="1"/>
  <c r="H39" i="1" s="1"/>
  <c r="G38" i="1"/>
  <c r="H38" i="1" s="1"/>
  <c r="G37" i="1"/>
  <c r="H37" i="1" s="1"/>
  <c r="G36" i="1"/>
  <c r="H36" i="1" s="1"/>
  <c r="G35" i="1"/>
  <c r="H35" i="1" s="1"/>
  <c r="G34" i="1"/>
  <c r="H34" i="1" s="1"/>
  <c r="G33" i="1"/>
  <c r="H33" i="1" s="1"/>
  <c r="G31" i="1"/>
  <c r="H31" i="1" s="1"/>
  <c r="G30" i="1"/>
  <c r="H30" i="1" s="1"/>
  <c r="G29" i="1"/>
  <c r="H29" i="1" s="1"/>
  <c r="G28" i="1"/>
  <c r="H28" i="1" s="1"/>
  <c r="G27" i="1"/>
  <c r="H27" i="1" s="1"/>
  <c r="G25" i="1"/>
  <c r="H25" i="1" s="1"/>
  <c r="G24" i="1"/>
  <c r="H24" i="1" s="1"/>
  <c r="G23" i="1"/>
  <c r="H23" i="1" s="1"/>
  <c r="G22" i="1"/>
  <c r="H22" i="1" s="1"/>
  <c r="G21" i="1"/>
  <c r="H21" i="1" s="1"/>
  <c r="G20" i="1"/>
  <c r="H20" i="1" s="1"/>
  <c r="G18" i="1"/>
  <c r="H18" i="1" s="1"/>
  <c r="G17" i="1"/>
  <c r="H17" i="1" s="1"/>
  <c r="G16" i="1"/>
  <c r="H16" i="1" s="1"/>
  <c r="G15" i="1"/>
  <c r="H15" i="1" s="1"/>
  <c r="G14" i="1"/>
  <c r="H14" i="1" s="1"/>
  <c r="G13" i="1"/>
  <c r="H13" i="1" s="1"/>
  <c r="G11" i="1"/>
  <c r="H11" i="1" s="1"/>
  <c r="G10" i="1"/>
  <c r="H10" i="1" s="1"/>
  <c r="G9" i="1"/>
  <c r="H9" i="1" s="1"/>
  <c r="G8" i="1"/>
  <c r="H8" i="1" s="1"/>
  <c r="G7" i="1"/>
  <c r="H7" i="1" s="1"/>
  <c r="H6" i="1"/>
  <c r="G6" i="1"/>
  <c r="F45" i="1"/>
  <c r="E45" i="1"/>
  <c r="D45" i="1"/>
  <c r="C45" i="1"/>
  <c r="B45" i="1"/>
  <c r="F39" i="1"/>
  <c r="E39" i="1"/>
  <c r="D39" i="1"/>
  <c r="C39" i="1"/>
  <c r="B39" i="1"/>
  <c r="F31" i="1"/>
  <c r="E31" i="1"/>
  <c r="D31" i="1"/>
  <c r="C31" i="1"/>
  <c r="B31" i="1"/>
  <c r="F25" i="1"/>
  <c r="E25" i="1"/>
  <c r="D25" i="1"/>
  <c r="C25" i="1"/>
  <c r="B25" i="1"/>
  <c r="F18" i="1"/>
  <c r="E18" i="1"/>
  <c r="D18" i="1"/>
  <c r="C18" i="1"/>
  <c r="B18" i="1"/>
  <c r="F11" i="1"/>
  <c r="E11" i="1"/>
  <c r="D11" i="1"/>
  <c r="C11" i="1"/>
  <c r="B11" i="1"/>
</calcChain>
</file>

<file path=xl/sharedStrings.xml><?xml version="1.0" encoding="utf-8"?>
<sst xmlns="http://schemas.openxmlformats.org/spreadsheetml/2006/main" count="103" uniqueCount="95">
  <si>
    <t>(Dollars in Millions)</t>
  </si>
  <si>
    <t>Request</t>
  </si>
  <si>
    <t>Amount</t>
  </si>
  <si>
    <t>Percent</t>
  </si>
  <si>
    <t>BIOLOGICAL SCIENCES (BIO)</t>
  </si>
  <si>
    <t>BIOLOGICAL INFRASTRUCTURE</t>
  </si>
  <si>
    <t>EMERGING FRONTIERS</t>
  </si>
  <si>
    <t>ENVIRONMENTAL BIOLOGY</t>
  </si>
  <si>
    <t>INTEGRATIVE ORGANISMAL SYSTEMS</t>
  </si>
  <si>
    <t>MOLECULAR &amp; CELLULAR BIOSCIENCES</t>
  </si>
  <si>
    <t>TOTAL, BIO</t>
  </si>
  <si>
    <t>ADVANCED CYBERINFRASTRUCTURE</t>
  </si>
  <si>
    <t>COMPUTING &amp; COMMUNICATION FOUNDATIONS</t>
  </si>
  <si>
    <t>COMPUTER &amp; NETWORK SYSTEMS</t>
  </si>
  <si>
    <t>INFORMATION &amp; INTELLIGENT SYSTEMS</t>
  </si>
  <si>
    <t>INFORMATION TECHNOLOGY RESEARCH</t>
  </si>
  <si>
    <t>TOTAL, CISE</t>
  </si>
  <si>
    <t>CIVIL, MECHANICAL, &amp; MANUFACTURING INNOVATION</t>
  </si>
  <si>
    <t>ELECTRICAL, COMMUNICATIONS, &amp; CYBER SYSTEMS</t>
  </si>
  <si>
    <t>ENGINEERING EDUCATION &amp; CENTERS</t>
  </si>
  <si>
    <t>EMERGING FRONTIERS AND MULTIDISCIPLINARY 
   ACTIVITIES</t>
  </si>
  <si>
    <t>TOTAL, ENG</t>
  </si>
  <si>
    <t>NSF FY 2023 REQUEST FUNDING BY PROGRAM</t>
  </si>
  <si>
    <t>FY 2021
Actual</t>
  </si>
  <si>
    <t>FY 2021 ARP
Actual</t>
  </si>
  <si>
    <t>FY 2021
Total</t>
  </si>
  <si>
    <t xml:space="preserve">FY 2022
Annualized CR </t>
  </si>
  <si>
    <t>FY 2023
Request</t>
  </si>
  <si>
    <t>FY 2023 Request
change over
FY 2021 Actual</t>
  </si>
  <si>
    <r>
      <t>ENGINEERING (ENG)</t>
    </r>
    <r>
      <rPr>
        <b/>
        <vertAlign val="superscript"/>
        <sz val="10"/>
        <rFont val="Open Sans"/>
      </rPr>
      <t>1,2</t>
    </r>
  </si>
  <si>
    <t>GEOSCIENCES (GEO)</t>
  </si>
  <si>
    <t>ATMOSPHERIC &amp; GEOSPACE SCIENCES</t>
  </si>
  <si>
    <t>EARTH SCIENCES</t>
  </si>
  <si>
    <t xml:space="preserve">RESEARCH, INNOVATION, SYNERGIES and EDUCATION </t>
  </si>
  <si>
    <t>OCEAN SCIENCES</t>
  </si>
  <si>
    <t>TOTAL, GEO</t>
  </si>
  <si>
    <t>MATHEMATICAL &amp; PHYSICAL SCIENCES (MPS)</t>
  </si>
  <si>
    <t>ASTRONOMICAL SCIENCES</t>
  </si>
  <si>
    <t>CHEMISTRY</t>
  </si>
  <si>
    <t>MATERIALS RESEARCH</t>
  </si>
  <si>
    <t>MATHEMATICAL SCIENCES</t>
  </si>
  <si>
    <t>PHYSICS</t>
  </si>
  <si>
    <t>MULTIDISCIPLINARY ACTIVITIES</t>
  </si>
  <si>
    <t>TOTAL, MPS</t>
  </si>
  <si>
    <t>SOCIAL, BEHAVIORAL &amp; ECONOMIC SCIENCES (SBE)</t>
  </si>
  <si>
    <t>BEHAVIORAL AND COGNITIVE SCIENCES</t>
  </si>
  <si>
    <t>SOCIAL AND ECONOMIC SCIENCES</t>
  </si>
  <si>
    <t>TOTAL, SBE</t>
  </si>
  <si>
    <r>
      <t>TECHNOLOGY, INNOVATION &amp; PARTNERSHIPS (TIP)</t>
    </r>
    <r>
      <rPr>
        <b/>
        <vertAlign val="superscript"/>
        <sz val="10"/>
        <rFont val="Open Sans"/>
      </rPr>
      <t>2</t>
    </r>
  </si>
  <si>
    <t>TRANSLATIONAL IMPACTS</t>
  </si>
  <si>
    <t xml:space="preserve">   [SBIR/STTR, including operations]</t>
  </si>
  <si>
    <t>[232.28]</t>
  </si>
  <si>
    <t>[17.87]</t>
  </si>
  <si>
    <t>[283.06]</t>
  </si>
  <si>
    <t>[34.83]</t>
  </si>
  <si>
    <t>[17.0%]</t>
  </si>
  <si>
    <t>INNOVATION AND TECHNOLOGY ECOSYSTEMS</t>
  </si>
  <si>
    <t>TECHNOLOGY FRONTIERS</t>
  </si>
  <si>
    <t xml:space="preserve">N/A  </t>
  </si>
  <si>
    <t>STRATEGIC PARTNERSHIPS OFFICE</t>
  </si>
  <si>
    <t>TOTAL, TIP</t>
  </si>
  <si>
    <t>OFFICE OF INTERNATIONAL SCIENCE AND 
   ENGINEERING (OISE)</t>
  </si>
  <si>
    <t>OFFICE OF POLAR PROGRAMS (OPP)</t>
  </si>
  <si>
    <t>OFFICE OF POLAR PROGRAMS</t>
  </si>
  <si>
    <t xml:space="preserve">  [US Antarctic Logistical Support Activities]</t>
  </si>
  <si>
    <t>[77.00]</t>
  </si>
  <si>
    <t>[-]</t>
  </si>
  <si>
    <t>[90.00]</t>
  </si>
  <si>
    <t>[13.00]</t>
  </si>
  <si>
    <t>[0.17%]</t>
  </si>
  <si>
    <t>Total, OPP</t>
  </si>
  <si>
    <t>INTEGRATIVE ACTIVITIES (IA)</t>
  </si>
  <si>
    <t>INTEGRATIVE ACTIVITIES</t>
  </si>
  <si>
    <t>TOTAL, IA</t>
  </si>
  <si>
    <t>UNITED STATES ARCTIC RESEARCH COMMISSION</t>
  </si>
  <si>
    <t>TOTAL, RESEARCH AND RELATED ACTIVITIES</t>
  </si>
  <si>
    <t>STEM EDUCATION (EDU)</t>
  </si>
  <si>
    <r>
      <t>EQUITY FOR EXCELLENCE IN STEM (EES)</t>
    </r>
    <r>
      <rPr>
        <vertAlign val="superscript"/>
        <sz val="10"/>
        <rFont val="Open Sans"/>
      </rPr>
      <t>3</t>
    </r>
  </si>
  <si>
    <r>
      <t>GRADUATE EDUCATION</t>
    </r>
    <r>
      <rPr>
        <vertAlign val="superscript"/>
        <sz val="10"/>
        <rFont val="Open Sans"/>
      </rPr>
      <t>4</t>
    </r>
  </si>
  <si>
    <t>UNDERGRADUATE EDUCATION</t>
  </si>
  <si>
    <t xml:space="preserve">TOTAL, STEM EDUCATION </t>
  </si>
  <si>
    <t>AGENCY OPERATIONS AND AWARD MANAGEMENT</t>
  </si>
  <si>
    <t>OFFICE OF INSPECTOR GENERAL</t>
  </si>
  <si>
    <t>OFFICE OF THE NATIONAL SCIENCE BOARD</t>
  </si>
  <si>
    <t>TOTAL, NATIONAL SCIENCE FOUNDATION</t>
  </si>
  <si>
    <r>
      <rPr>
        <vertAlign val="superscript"/>
        <sz val="9"/>
        <rFont val="Open Sans"/>
      </rPr>
      <t>1</t>
    </r>
    <r>
      <rPr>
        <sz val="9"/>
        <rFont val="Open Sans"/>
      </rPr>
      <t xml:space="preserve"> The Division of Industrial Innovation and Partnerships (IIP) is being dissolved in FY 2022, with the bulk of its programs moving to the new Directorate for Technology, Innovation, and Partnerships (TIP) and the remainder to EEC. Funding above is presented in the new structure across all fiscal years for comparability. </t>
    </r>
  </si>
  <si>
    <r>
      <rPr>
        <vertAlign val="superscript"/>
        <sz val="9"/>
        <rFont val="Open Sans"/>
      </rPr>
      <t>2</t>
    </r>
    <r>
      <rPr>
        <sz val="9"/>
        <rFont val="Open Sans"/>
      </rPr>
      <t xml:space="preserve"> FY 2021 funding is adjusted for comparability to reflect the movement of activites to TIP in FY 2022. </t>
    </r>
  </si>
  <si>
    <r>
      <rPr>
        <vertAlign val="superscript"/>
        <sz val="9"/>
        <rFont val="Open Sans"/>
      </rPr>
      <t>3</t>
    </r>
    <r>
      <rPr>
        <sz val="9"/>
        <rFont val="Open Sans"/>
      </rPr>
      <t xml:space="preserve"> Formerly this division was named the Division of Human Resource Development (HRD). NSF proposes to rename this division as shown. </t>
    </r>
  </si>
  <si>
    <r>
      <rPr>
        <vertAlign val="superscript"/>
        <sz val="9"/>
        <rFont val="Open Sans"/>
      </rPr>
      <t>4</t>
    </r>
    <r>
      <rPr>
        <sz val="9"/>
        <rFont val="Open Sans"/>
      </rPr>
      <t xml:space="preserve"> The Graduate Research Fellowship Program is consolidated within the EDU, Division of Graduate Education in FY 2022, and is restated in prior years for comparability.</t>
    </r>
  </si>
  <si>
    <t>ESTABLISHED PROGRAM TO STIMULATE COMPETITIVE RESEARCH (EPSCoR)</t>
  </si>
  <si>
    <t>NATIONAL CENTER FOR SCIENCE &amp; ENGINEERING STATISTICS</t>
  </si>
  <si>
    <t>COMPUTER &amp; INFORMATION SCIENCE &amp; ENGINEERING (CISE)</t>
  </si>
  <si>
    <t>CHEMICAL, BIOENGINEERING, ENVIRONMENTAL, &amp; TRANSPORT SYSTEMS</t>
  </si>
  <si>
    <t>RESEARCH ON LEARNING IN FORMAL AND INFORMAL SETTINGS</t>
  </si>
  <si>
    <t>MAJOR RESEARCH EQUIPMENT &amp; FACILITIES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</si>
</sst>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164" formatCode="0.0%"/>
    <numFmt numFmtId="165" formatCode="&quot;$&quot;#,##0.00;\-&quot;$&quot;#,##0.00;&quot;-&quot;??"/>
    <numFmt numFmtId="166" formatCode="0.0%;\-0.0%;&quot;-&quot;??"/>
    <numFmt numFmtId="167" formatCode="#,##0.00;\-#,##0.00;&quot;-&quot;??"/>
    <numFmt numFmtId="168" formatCode="&quot;$&quot;#,##0.00"/>
  </numFmts>
  <fonts count="10" x14ac:knownFonts="1">
    <font>
      <sz val="11"/>
      <color theme="1"/>
      <name val="Calibri"/>
      <family val="2"/>
      <scheme val="minor"/>
    </font>
    <font>
      <sz val="10"/>
      <name val="Arial"/>
      <family val="2"/>
    </font>
    <font>
      <b/>
      <sz val="10"/>
      <name val="Open Sans"/>
    </font>
    <font>
      <sz val="10"/>
      <name val="Open Sans"/>
    </font>
    <font>
      <b/>
      <vertAlign val="superscript"/>
      <sz val="10"/>
      <name val="Open Sans"/>
    </font>
    <font>
      <i/>
      <sz val="9"/>
      <name val="Open Sans"/>
    </font>
    <font>
      <i/>
      <sz val="10"/>
      <name val="Open Sans"/>
    </font>
    <font>
      <vertAlign val="superscript"/>
      <sz val="10"/>
      <name val="Open Sans"/>
    </font>
    <font>
      <sz val="9"/>
      <name val="Open Sans"/>
    </font>
    <font>
      <vertAlign val="superscript"/>
      <sz val="9"/>
      <name val="Open Sans"/>
    </font>
  </fonts>
  <fills count="2">
    <fill>
      <patternFill patternType="none"/>
    </fill>
    <fill>
      <patternFill patternType="gray125"/>
    </fill>
  </fills>
  <borders count="8">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1">
    <xf numFmtId="0" fontId="0" fillId="0" borderId="0" xfId="0"/>
    <xf numFmtId="165" fontId="3" fillId="0" borderId="0" xfId="0" applyNumberFormat="1" applyFont="1" applyAlignment="1">
      <alignment horizontal="right" vertical="top"/>
    </xf>
    <xf numFmtId="167" fontId="3" fillId="0" borderId="3" xfId="0" applyNumberFormat="1" applyFont="1" applyBorder="1" applyAlignment="1">
      <alignment horizontal="right" vertical="top"/>
    </xf>
    <xf numFmtId="165" fontId="2" fillId="0" borderId="6" xfId="0" applyNumberFormat="1" applyFont="1" applyBorder="1" applyAlignment="1">
      <alignment horizontal="right" vertical="top"/>
    </xf>
    <xf numFmtId="166" fontId="2" fillId="0" borderId="6" xfId="0" applyNumberFormat="1" applyFont="1" applyBorder="1" applyAlignment="1">
      <alignment horizontal="right" vertical="top"/>
    </xf>
    <xf numFmtId="0" fontId="3" fillId="0" borderId="0" xfId="0" applyFont="1"/>
    <xf numFmtId="0" fontId="3" fillId="0" borderId="0" xfId="0" applyFont="1" applyAlignment="1">
      <alignment vertical="center"/>
    </xf>
    <xf numFmtId="4" fontId="3" fillId="0" borderId="0" xfId="0" applyNumberFormat="1" applyFont="1" applyAlignment="1">
      <alignment vertical="center"/>
    </xf>
    <xf numFmtId="7" fontId="3" fillId="0" borderId="0" xfId="0" applyNumberFormat="1" applyFont="1" applyAlignment="1">
      <alignment vertical="center"/>
    </xf>
    <xf numFmtId="0" fontId="2" fillId="0" borderId="5" xfId="0" applyFont="1" applyBorder="1" applyAlignment="1">
      <alignment vertical="center"/>
    </xf>
    <xf numFmtId="165" fontId="2" fillId="0" borderId="6" xfId="0" applyNumberFormat="1" applyFont="1" applyBorder="1" applyAlignment="1">
      <alignment horizontal="right" vertical="center"/>
    </xf>
    <xf numFmtId="165" fontId="2" fillId="0" borderId="6" xfId="1" applyNumberFormat="1" applyFont="1" applyFill="1" applyBorder="1" applyAlignment="1">
      <alignment horizontal="right" vertical="center"/>
    </xf>
    <xf numFmtId="166" fontId="2" fillId="0" borderId="6" xfId="0" applyNumberFormat="1" applyFont="1" applyBorder="1" applyAlignment="1">
      <alignment horizontal="right" vertical="center"/>
    </xf>
    <xf numFmtId="0" fontId="3" fillId="0" borderId="0" xfId="0" applyFont="1" applyAlignment="1">
      <alignment vertical="top" wrapText="1"/>
    </xf>
    <xf numFmtId="166" fontId="3" fillId="0" borderId="0" xfId="0" applyNumberFormat="1" applyFont="1" applyAlignment="1">
      <alignment horizontal="right" vertical="top"/>
    </xf>
    <xf numFmtId="166" fontId="3" fillId="0" borderId="3" xfId="0" applyNumberFormat="1" applyFont="1" applyBorder="1" applyAlignment="1">
      <alignment horizontal="right" vertical="top"/>
    </xf>
    <xf numFmtId="0" fontId="3" fillId="0" borderId="0" xfId="0" applyFont="1" applyAlignment="1">
      <alignment vertical="top"/>
    </xf>
    <xf numFmtId="4" fontId="3" fillId="0" borderId="0" xfId="0" applyNumberFormat="1" applyFont="1" applyAlignment="1">
      <alignment vertical="top"/>
    </xf>
    <xf numFmtId="0" fontId="2" fillId="0" borderId="1" xfId="0" applyFont="1" applyBorder="1" applyAlignment="1">
      <alignment vertical="top"/>
    </xf>
    <xf numFmtId="0" fontId="2" fillId="0" borderId="4" xfId="0" applyFont="1" applyBorder="1" applyAlignment="1">
      <alignment vertical="top"/>
    </xf>
    <xf numFmtId="40" fontId="3" fillId="0" borderId="0" xfId="0" applyNumberFormat="1" applyFont="1" applyAlignment="1">
      <alignment horizontal="right" vertical="top"/>
    </xf>
    <xf numFmtId="0" fontId="3" fillId="0" borderId="4" xfId="0" applyFont="1" applyBorder="1" applyAlignment="1">
      <alignment horizontal="right" vertical="top"/>
    </xf>
    <xf numFmtId="0" fontId="3" fillId="0" borderId="0" xfId="0" applyFont="1" applyAlignment="1">
      <alignment horizontal="right" vertical="top"/>
    </xf>
    <xf numFmtId="164" fontId="3" fillId="0" borderId="4" xfId="1" applyNumberFormat="1" applyFont="1" applyFill="1" applyBorder="1" applyAlignment="1">
      <alignment horizontal="right" vertical="top"/>
    </xf>
    <xf numFmtId="167" fontId="3" fillId="0" borderId="0" xfId="0" applyNumberFormat="1" applyFont="1" applyAlignment="1">
      <alignment horizontal="right" vertical="top"/>
    </xf>
    <xf numFmtId="0" fontId="2" fillId="0" borderId="5" xfId="0" applyFont="1" applyBorder="1" applyAlignment="1">
      <alignment vertical="top"/>
    </xf>
    <xf numFmtId="0" fontId="2" fillId="0" borderId="1" xfId="0" applyFont="1" applyBorder="1" applyAlignment="1">
      <alignment vertical="top" wrapText="1"/>
    </xf>
    <xf numFmtId="0" fontId="3" fillId="0" borderId="0" xfId="2" applyFont="1" applyAlignment="1" applyProtection="1">
      <alignment vertical="top"/>
      <protection locked="0"/>
    </xf>
    <xf numFmtId="165" fontId="2" fillId="0" borderId="6" xfId="1" applyNumberFormat="1" applyFont="1" applyFill="1" applyBorder="1" applyAlignment="1">
      <alignment horizontal="right" vertical="top"/>
    </xf>
    <xf numFmtId="0" fontId="3" fillId="0" borderId="1"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2" fillId="0" borderId="3" xfId="0" applyFont="1" applyBorder="1" applyAlignment="1">
      <alignment horizontal="center"/>
    </xf>
    <xf numFmtId="164" fontId="2" fillId="0" borderId="3" xfId="1" applyNumberFormat="1" applyFont="1" applyFill="1" applyBorder="1" applyAlignment="1">
      <alignment horizontal="center"/>
    </xf>
    <xf numFmtId="0" fontId="2" fillId="0" borderId="0" xfId="0" applyFont="1" applyAlignment="1">
      <alignment vertical="top"/>
    </xf>
    <xf numFmtId="0" fontId="5" fillId="0" borderId="0" xfId="0" applyFont="1" applyAlignment="1">
      <alignment vertical="top"/>
    </xf>
    <xf numFmtId="167" fontId="6" fillId="0" borderId="0" xfId="0" applyNumberFormat="1" applyFont="1" applyAlignment="1">
      <alignment horizontal="right" vertical="top"/>
    </xf>
    <xf numFmtId="166" fontId="6" fillId="0" borderId="0" xfId="0" applyNumberFormat="1" applyFont="1" applyAlignment="1">
      <alignment horizontal="right" vertical="top"/>
    </xf>
    <xf numFmtId="0" fontId="2" fillId="0" borderId="5" xfId="0" applyFont="1" applyBorder="1" applyAlignment="1">
      <alignment vertical="top" wrapText="1"/>
    </xf>
    <xf numFmtId="165" fontId="2" fillId="0" borderId="5" xfId="0" applyNumberFormat="1" applyFont="1" applyBorder="1" applyAlignment="1">
      <alignment horizontal="right" vertical="top"/>
    </xf>
    <xf numFmtId="165" fontId="2" fillId="0" borderId="5" xfId="1" applyNumberFormat="1" applyFont="1" applyFill="1" applyBorder="1" applyAlignment="1">
      <alignment horizontal="right" vertical="top"/>
    </xf>
    <xf numFmtId="166" fontId="2" fillId="0" borderId="5" xfId="0" applyNumberFormat="1" applyFont="1" applyBorder="1" applyAlignment="1">
      <alignment horizontal="right" vertical="top"/>
    </xf>
    <xf numFmtId="0" fontId="2" fillId="0" borderId="0" xfId="0" applyFont="1" applyAlignment="1">
      <alignment vertical="top" wrapText="1"/>
    </xf>
    <xf numFmtId="165" fontId="2" fillId="0" borderId="0" xfId="0" applyNumberFormat="1" applyFont="1" applyAlignment="1">
      <alignment horizontal="right" vertical="top"/>
    </xf>
    <xf numFmtId="166" fontId="2" fillId="0" borderId="0" xfId="0" applyNumberFormat="1" applyFont="1" applyAlignment="1">
      <alignment horizontal="right" vertical="top"/>
    </xf>
    <xf numFmtId="0" fontId="6" fillId="0" borderId="3" xfId="0" applyFont="1" applyBorder="1" applyAlignment="1">
      <alignment horizontal="right" vertical="top"/>
    </xf>
    <xf numFmtId="167" fontId="6" fillId="0" borderId="3" xfId="0" applyNumberFormat="1" applyFont="1" applyBorder="1" applyAlignment="1">
      <alignment horizontal="right" vertical="top"/>
    </xf>
    <xf numFmtId="166" fontId="6" fillId="0" borderId="3" xfId="1" applyNumberFormat="1" applyFont="1" applyFill="1" applyBorder="1" applyAlignment="1">
      <alignment horizontal="right" vertical="top"/>
    </xf>
    <xf numFmtId="0" fontId="2" fillId="0" borderId="7" xfId="0" applyFont="1" applyBorder="1" applyAlignment="1">
      <alignment vertical="top"/>
    </xf>
    <xf numFmtId="165" fontId="2" fillId="0" borderId="7" xfId="0" applyNumberFormat="1" applyFont="1" applyBorder="1" applyAlignment="1">
      <alignment horizontal="right" vertical="top"/>
    </xf>
    <xf numFmtId="165" fontId="2" fillId="0" borderId="7" xfId="1" applyNumberFormat="1" applyFont="1" applyFill="1" applyBorder="1" applyAlignment="1">
      <alignment horizontal="right" vertical="top"/>
    </xf>
    <xf numFmtId="166" fontId="2" fillId="0" borderId="7" xfId="0" applyNumberFormat="1" applyFont="1" applyBorder="1" applyAlignment="1">
      <alignment horizontal="right" vertical="top"/>
    </xf>
    <xf numFmtId="168" fontId="3" fillId="0" borderId="0" xfId="0" applyNumberFormat="1" applyFont="1" applyAlignment="1">
      <alignment horizontal="right" vertical="top"/>
    </xf>
    <xf numFmtId="4" fontId="3" fillId="0" borderId="0" xfId="0" applyNumberFormat="1" applyFont="1" applyAlignment="1">
      <alignment horizontal="right" vertical="top"/>
    </xf>
    <xf numFmtId="0" fontId="8" fillId="0" borderId="0" xfId="0" applyFont="1" applyAlignment="1">
      <alignment vertical="top" wrapText="1"/>
    </xf>
    <xf numFmtId="0" fontId="8" fillId="0" borderId="0" xfId="0" applyFont="1" applyAlignment="1">
      <alignment vertical="top"/>
    </xf>
    <xf numFmtId="0" fontId="2" fillId="0" borderId="0" xfId="0" applyFont="1" applyAlignment="1">
      <alignment horizontal="center" vertical="top"/>
    </xf>
    <xf numFmtId="0" fontId="3" fillId="0" borderId="0" xfId="0" applyFont="1" applyAlignment="1">
      <alignment horizontal="center" vertical="top"/>
    </xf>
    <xf numFmtId="40" fontId="2" fillId="0" borderId="1" xfId="0" applyNumberFormat="1" applyFont="1" applyBorder="1" applyAlignment="1">
      <alignment horizontal="center" wrapText="1"/>
    </xf>
    <xf numFmtId="40" fontId="2" fillId="0" borderId="3" xfId="0" applyNumberFormat="1" applyFont="1" applyBorder="1" applyAlignment="1">
      <alignment horizontal="center" wrapText="1"/>
    </xf>
    <xf numFmtId="0" fontId="2" fillId="0" borderId="2" xfId="0" applyFont="1" applyBorder="1" applyAlignment="1">
      <alignment horizontal="center" wrapText="1"/>
    </xf>
  </cellXfs>
  <cellStyles count="3">
    <cellStyle name="Normal" xfId="0" builtinId="0"/>
    <cellStyle name="Normal_FY03 Actual$ for final" xfId="2" xr:uid="{993FEA8D-BAA3-4AEC-A0C1-3E211642D4AA}"/>
    <cellStyle name="Percent 2" xfId="1" xr:uid="{900B9FC3-F370-4CDC-B562-591A153A9D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39CE-D3D2-43AF-BD4E-F6ECCEB9DD26}">
  <sheetPr>
    <pageSetUpPr fitToPage="1"/>
  </sheetPr>
  <dimension ref="A1:N78"/>
  <sheetViews>
    <sheetView showGridLines="0" tabSelected="1" zoomScaleNormal="100" workbookViewId="0">
      <selection sqref="A1:H1"/>
    </sheetView>
  </sheetViews>
  <sheetFormatPr defaultColWidth="8.90625" defaultRowHeight="15.5" x14ac:dyDescent="0.45"/>
  <cols>
    <col min="1" max="1" width="65.6328125" style="5" customWidth="1"/>
    <col min="2" max="4" width="12.08984375" style="5" customWidth="1"/>
    <col min="5" max="5" width="12.90625" style="5" customWidth="1"/>
    <col min="6" max="6" width="12.08984375" style="5" customWidth="1"/>
    <col min="7" max="8" width="11" style="5" customWidth="1"/>
    <col min="9" max="9" width="16.08984375" style="5" customWidth="1"/>
    <col min="10" max="10" width="13.6328125" style="5" bestFit="1" customWidth="1"/>
    <col min="11" max="11" width="8.90625" style="5"/>
    <col min="12" max="12" width="9" style="5" bestFit="1" customWidth="1"/>
    <col min="13" max="16384" width="8.90625" style="5"/>
  </cols>
  <sheetData>
    <row r="1" spans="1:14" s="31" customFormat="1" ht="15" customHeight="1" x14ac:dyDescent="0.45">
      <c r="A1" s="56" t="s">
        <v>22</v>
      </c>
      <c r="B1" s="56"/>
      <c r="C1" s="56"/>
      <c r="D1" s="56"/>
      <c r="E1" s="56"/>
      <c r="F1" s="56"/>
      <c r="G1" s="56"/>
      <c r="H1" s="56"/>
    </row>
    <row r="2" spans="1:14" s="31" customFormat="1" ht="14" customHeight="1" thickBot="1" x14ac:dyDescent="0.5">
      <c r="A2" s="57" t="s">
        <v>0</v>
      </c>
      <c r="B2" s="57"/>
      <c r="C2" s="57"/>
      <c r="D2" s="57"/>
      <c r="E2" s="57"/>
      <c r="F2" s="57"/>
      <c r="G2" s="57"/>
      <c r="H2" s="57"/>
    </row>
    <row r="3" spans="1:14" s="31" customFormat="1" ht="48" customHeight="1" x14ac:dyDescent="0.45">
      <c r="A3" s="29"/>
      <c r="B3" s="58" t="s">
        <v>23</v>
      </c>
      <c r="C3" s="58" t="s">
        <v>24</v>
      </c>
      <c r="D3" s="58" t="s">
        <v>25</v>
      </c>
      <c r="E3" s="58" t="s">
        <v>26</v>
      </c>
      <c r="F3" s="58" t="s">
        <v>27</v>
      </c>
      <c r="G3" s="60" t="s">
        <v>28</v>
      </c>
      <c r="H3" s="60"/>
    </row>
    <row r="4" spans="1:14" ht="15" customHeight="1" x14ac:dyDescent="0.45">
      <c r="A4" s="30"/>
      <c r="B4" s="59" t="s">
        <v>1</v>
      </c>
      <c r="C4" s="59" t="s">
        <v>1</v>
      </c>
      <c r="D4" s="59" t="s">
        <v>1</v>
      </c>
      <c r="E4" s="59" t="s">
        <v>1</v>
      </c>
      <c r="F4" s="59" t="s">
        <v>1</v>
      </c>
      <c r="G4" s="32" t="s">
        <v>2</v>
      </c>
      <c r="H4" s="33" t="s">
        <v>3</v>
      </c>
    </row>
    <row r="5" spans="1:14" s="6" customFormat="1" ht="15" customHeight="1" x14ac:dyDescent="0.35">
      <c r="A5" s="19" t="s">
        <v>4</v>
      </c>
      <c r="B5" s="20"/>
      <c r="C5" s="20"/>
      <c r="D5" s="20"/>
      <c r="E5" s="21"/>
      <c r="F5" s="20"/>
      <c r="G5" s="22"/>
      <c r="H5" s="23"/>
    </row>
    <row r="6" spans="1:14" s="6" customFormat="1" ht="14" customHeight="1" x14ac:dyDescent="0.35">
      <c r="A6" s="16" t="s">
        <v>5</v>
      </c>
      <c r="B6" s="1">
        <v>167.008208</v>
      </c>
      <c r="C6" s="1">
        <v>0</v>
      </c>
      <c r="D6" s="1">
        <v>167.008208</v>
      </c>
      <c r="E6" s="1">
        <v>0</v>
      </c>
      <c r="F6" s="1">
        <v>221.28</v>
      </c>
      <c r="G6" s="1">
        <f>F6-B6</f>
        <v>54.271792000000005</v>
      </c>
      <c r="H6" s="14">
        <f>G6/B6</f>
        <v>0.32496481849562753</v>
      </c>
      <c r="J6" s="7"/>
      <c r="K6" s="7"/>
      <c r="L6" s="7"/>
      <c r="M6" s="8"/>
      <c r="N6" s="8"/>
    </row>
    <row r="7" spans="1:14" s="6" customFormat="1" ht="14" customHeight="1" x14ac:dyDescent="0.35">
      <c r="A7" s="16" t="s">
        <v>6</v>
      </c>
      <c r="B7" s="24">
        <v>109.51284200000001</v>
      </c>
      <c r="C7" s="24">
        <v>9.1787500000000009</v>
      </c>
      <c r="D7" s="24">
        <v>118.69159200000001</v>
      </c>
      <c r="E7" s="24">
        <v>0</v>
      </c>
      <c r="F7" s="24">
        <v>185.52</v>
      </c>
      <c r="G7" s="24">
        <f t="shared" ref="G7:G11" si="0">F7-B7</f>
        <v>76.007158000000004</v>
      </c>
      <c r="H7" s="14">
        <f t="shared" ref="H7:H11" si="1">G7/B7</f>
        <v>0.69404789988008897</v>
      </c>
      <c r="J7" s="7"/>
      <c r="K7" s="7"/>
      <c r="L7" s="7"/>
      <c r="M7" s="8"/>
      <c r="N7" s="8"/>
    </row>
    <row r="8" spans="1:14" s="6" customFormat="1" ht="14" customHeight="1" x14ac:dyDescent="0.35">
      <c r="A8" s="16" t="s">
        <v>7</v>
      </c>
      <c r="B8" s="24">
        <v>178.78314499999999</v>
      </c>
      <c r="C8" s="24">
        <v>0</v>
      </c>
      <c r="D8" s="24">
        <v>178.78314499999999</v>
      </c>
      <c r="E8" s="24">
        <v>0</v>
      </c>
      <c r="F8" s="24">
        <v>186.15</v>
      </c>
      <c r="G8" s="24">
        <f t="shared" si="0"/>
        <v>7.3668550000000153</v>
      </c>
      <c r="H8" s="14">
        <f t="shared" si="1"/>
        <v>4.1205534224157514E-2</v>
      </c>
      <c r="J8" s="7"/>
      <c r="K8" s="7"/>
      <c r="L8" s="7"/>
      <c r="M8" s="8"/>
      <c r="N8" s="8"/>
    </row>
    <row r="9" spans="1:14" s="6" customFormat="1" ht="14" customHeight="1" x14ac:dyDescent="0.35">
      <c r="A9" s="16" t="s">
        <v>8</v>
      </c>
      <c r="B9" s="24">
        <v>206.89106200000001</v>
      </c>
      <c r="C9" s="24">
        <v>0</v>
      </c>
      <c r="D9" s="24">
        <v>206.89106200000001</v>
      </c>
      <c r="E9" s="24">
        <v>0</v>
      </c>
      <c r="F9" s="24">
        <v>214.81</v>
      </c>
      <c r="G9" s="24">
        <f t="shared" si="0"/>
        <v>7.9189379999999971</v>
      </c>
      <c r="H9" s="14">
        <f t="shared" si="1"/>
        <v>3.8275882599510251E-2</v>
      </c>
      <c r="J9" s="7"/>
      <c r="K9" s="7"/>
      <c r="L9" s="7"/>
      <c r="M9" s="8"/>
      <c r="N9" s="8"/>
    </row>
    <row r="10" spans="1:14" s="6" customFormat="1" ht="14" customHeight="1" x14ac:dyDescent="0.35">
      <c r="A10" s="16" t="s">
        <v>9</v>
      </c>
      <c r="B10" s="2">
        <v>155.546109</v>
      </c>
      <c r="C10" s="2">
        <v>0</v>
      </c>
      <c r="D10" s="2">
        <v>155.546109</v>
      </c>
      <c r="E10" s="2">
        <v>0</v>
      </c>
      <c r="F10" s="2">
        <v>162.47</v>
      </c>
      <c r="G10" s="2">
        <f t="shared" si="0"/>
        <v>6.9238909999999976</v>
      </c>
      <c r="H10" s="15">
        <f t="shared" si="1"/>
        <v>4.4513431062425342E-2</v>
      </c>
      <c r="J10" s="7"/>
      <c r="K10" s="7"/>
      <c r="L10" s="7"/>
      <c r="M10" s="8"/>
      <c r="N10" s="8"/>
    </row>
    <row r="11" spans="1:14" s="6" customFormat="1" ht="15" customHeight="1" thickBot="1" x14ac:dyDescent="0.4">
      <c r="A11" s="25" t="s">
        <v>10</v>
      </c>
      <c r="B11" s="3">
        <f>SUM(B6:B10)</f>
        <v>817.74136599999997</v>
      </c>
      <c r="C11" s="3">
        <f t="shared" ref="C11:D11" si="2">SUM(C6:C10)</f>
        <v>9.1787500000000009</v>
      </c>
      <c r="D11" s="3">
        <f t="shared" si="2"/>
        <v>826.92011600000001</v>
      </c>
      <c r="E11" s="3">
        <f>SUM(E6:E10)</f>
        <v>0</v>
      </c>
      <c r="F11" s="3">
        <f t="shared" ref="F11" si="3">SUM(F6:F10)</f>
        <v>970.23</v>
      </c>
      <c r="G11" s="3">
        <f t="shared" si="0"/>
        <v>152.48863400000005</v>
      </c>
      <c r="H11" s="4">
        <f t="shared" si="1"/>
        <v>0.18647538248664317</v>
      </c>
      <c r="J11" s="7"/>
      <c r="K11" s="7"/>
      <c r="L11" s="7"/>
      <c r="M11" s="8"/>
      <c r="N11" s="8"/>
    </row>
    <row r="12" spans="1:14" s="6" customFormat="1" ht="15" customHeight="1" x14ac:dyDescent="0.35">
      <c r="A12" s="26" t="s">
        <v>91</v>
      </c>
      <c r="B12" s="1"/>
      <c r="C12" s="1"/>
      <c r="D12" s="1"/>
      <c r="E12" s="1"/>
      <c r="F12" s="1"/>
      <c r="G12" s="1"/>
      <c r="H12" s="14"/>
      <c r="J12" s="7"/>
      <c r="K12" s="7"/>
      <c r="L12" s="7"/>
      <c r="M12" s="8"/>
      <c r="N12" s="8"/>
    </row>
    <row r="13" spans="1:14" s="6" customFormat="1" ht="14" customHeight="1" x14ac:dyDescent="0.35">
      <c r="A13" s="27" t="s">
        <v>11</v>
      </c>
      <c r="B13" s="1">
        <v>230.44054299999999</v>
      </c>
      <c r="C13" s="1">
        <v>6.5944770000000004</v>
      </c>
      <c r="D13" s="1">
        <v>237.03502</v>
      </c>
      <c r="E13" s="1">
        <v>0</v>
      </c>
      <c r="F13" s="1">
        <v>252.25</v>
      </c>
      <c r="G13" s="1">
        <f t="shared" ref="G13:G18" si="4">F13-B13</f>
        <v>21.809457000000009</v>
      </c>
      <c r="H13" s="14">
        <f t="shared" ref="H13:H18" si="5">G13/B13</f>
        <v>9.464244753146589E-2</v>
      </c>
      <c r="J13" s="7"/>
      <c r="K13" s="7"/>
      <c r="L13" s="7"/>
      <c r="M13" s="8"/>
      <c r="N13" s="8"/>
    </row>
    <row r="14" spans="1:14" s="6" customFormat="1" ht="14" customHeight="1" x14ac:dyDescent="0.35">
      <c r="A14" s="27" t="s">
        <v>12</v>
      </c>
      <c r="B14" s="24">
        <v>200.94523100000001</v>
      </c>
      <c r="C14" s="24">
        <v>1.75</v>
      </c>
      <c r="D14" s="24">
        <v>202.69523100000001</v>
      </c>
      <c r="E14" s="24">
        <v>0</v>
      </c>
      <c r="F14" s="24">
        <v>218.57</v>
      </c>
      <c r="G14" s="24">
        <f t="shared" si="4"/>
        <v>17.624768999999986</v>
      </c>
      <c r="H14" s="14">
        <f t="shared" si="5"/>
        <v>8.7709317172100426E-2</v>
      </c>
      <c r="J14" s="7"/>
      <c r="K14" s="7"/>
      <c r="L14" s="7"/>
      <c r="M14" s="8"/>
      <c r="N14" s="8"/>
    </row>
    <row r="15" spans="1:14" s="6" customFormat="1" ht="14" customHeight="1" x14ac:dyDescent="0.35">
      <c r="A15" s="27" t="s">
        <v>13</v>
      </c>
      <c r="B15" s="24">
        <v>238.02122800000001</v>
      </c>
      <c r="C15" s="24">
        <v>4.8741779999999997</v>
      </c>
      <c r="D15" s="24">
        <v>242.89540600000001</v>
      </c>
      <c r="E15" s="24">
        <v>0</v>
      </c>
      <c r="F15" s="24">
        <v>266.06</v>
      </c>
      <c r="G15" s="24">
        <f t="shared" si="4"/>
        <v>28.038771999999994</v>
      </c>
      <c r="H15" s="14">
        <f t="shared" si="5"/>
        <v>0.1177994594666993</v>
      </c>
      <c r="J15" s="7"/>
      <c r="K15" s="7"/>
      <c r="L15" s="7"/>
      <c r="M15" s="8"/>
      <c r="N15" s="8"/>
    </row>
    <row r="16" spans="1:14" s="6" customFormat="1" ht="14" customHeight="1" x14ac:dyDescent="0.35">
      <c r="A16" s="27" t="s">
        <v>14</v>
      </c>
      <c r="B16" s="24">
        <v>217.77638300000001</v>
      </c>
      <c r="C16" s="24">
        <v>1.75</v>
      </c>
      <c r="D16" s="24">
        <v>219.52638300000001</v>
      </c>
      <c r="E16" s="24">
        <v>0</v>
      </c>
      <c r="F16" s="24">
        <v>248.16</v>
      </c>
      <c r="G16" s="24">
        <f t="shared" si="4"/>
        <v>30.383616999999987</v>
      </c>
      <c r="H16" s="14">
        <f t="shared" si="5"/>
        <v>0.13951750222612516</v>
      </c>
      <c r="J16" s="7"/>
      <c r="K16" s="7"/>
      <c r="L16" s="7"/>
      <c r="M16" s="8"/>
      <c r="N16" s="8"/>
    </row>
    <row r="17" spans="1:14" s="6" customFormat="1" ht="14" customHeight="1" x14ac:dyDescent="0.35">
      <c r="A17" s="27" t="s">
        <v>15</v>
      </c>
      <c r="B17" s="24">
        <v>119.943145</v>
      </c>
      <c r="C17" s="24">
        <v>20.75</v>
      </c>
      <c r="D17" s="24">
        <v>140.69314500000002</v>
      </c>
      <c r="E17" s="24">
        <v>0</v>
      </c>
      <c r="F17" s="24">
        <v>165.74</v>
      </c>
      <c r="G17" s="24">
        <f t="shared" si="4"/>
        <v>45.796855000000008</v>
      </c>
      <c r="H17" s="14">
        <f t="shared" si="5"/>
        <v>0.38182136211285778</v>
      </c>
      <c r="J17" s="7"/>
      <c r="K17" s="7"/>
      <c r="L17" s="7"/>
      <c r="M17" s="8"/>
      <c r="N17" s="8"/>
    </row>
    <row r="18" spans="1:14" s="6" customFormat="1" ht="15" customHeight="1" thickBot="1" x14ac:dyDescent="0.4">
      <c r="A18" s="25" t="s">
        <v>16</v>
      </c>
      <c r="B18" s="3">
        <f>SUM(B13:B17)</f>
        <v>1007.1265299999999</v>
      </c>
      <c r="C18" s="3">
        <f t="shared" ref="C18:F18" si="6">SUM(C13:C17)</f>
        <v>35.718654999999998</v>
      </c>
      <c r="D18" s="3">
        <f t="shared" si="6"/>
        <v>1042.8451850000001</v>
      </c>
      <c r="E18" s="3">
        <f t="shared" si="6"/>
        <v>0</v>
      </c>
      <c r="F18" s="3">
        <f t="shared" si="6"/>
        <v>1150.78</v>
      </c>
      <c r="G18" s="28">
        <f t="shared" si="4"/>
        <v>143.65347000000008</v>
      </c>
      <c r="H18" s="4">
        <f t="shared" si="5"/>
        <v>0.14263696340121246</v>
      </c>
      <c r="J18" s="7"/>
      <c r="K18" s="7"/>
      <c r="L18" s="7"/>
      <c r="M18" s="8"/>
      <c r="N18" s="8"/>
    </row>
    <row r="19" spans="1:14" s="6" customFormat="1" ht="15" customHeight="1" x14ac:dyDescent="0.35">
      <c r="A19" s="18" t="s">
        <v>29</v>
      </c>
      <c r="B19" s="1"/>
      <c r="C19" s="1"/>
      <c r="D19" s="1"/>
      <c r="E19" s="1"/>
      <c r="F19" s="1"/>
      <c r="G19" s="1"/>
      <c r="H19" s="14"/>
      <c r="J19" s="7"/>
      <c r="K19" s="7"/>
      <c r="L19" s="7"/>
      <c r="M19" s="8"/>
      <c r="N19" s="8"/>
    </row>
    <row r="20" spans="1:14" s="6" customFormat="1" ht="14" customHeight="1" x14ac:dyDescent="0.35">
      <c r="A20" s="13" t="s">
        <v>92</v>
      </c>
      <c r="B20" s="1">
        <v>199.86614900000001</v>
      </c>
      <c r="C20" s="1">
        <v>0</v>
      </c>
      <c r="D20" s="1">
        <v>199.86614900000001</v>
      </c>
      <c r="E20" s="1">
        <v>0</v>
      </c>
      <c r="F20" s="1">
        <v>226.17</v>
      </c>
      <c r="G20" s="1">
        <f t="shared" ref="G20:G25" si="7">F20-B20</f>
        <v>26.30385099999998</v>
      </c>
      <c r="H20" s="14">
        <f t="shared" ref="H20:H25" si="8">G20/B20</f>
        <v>0.13160733386622653</v>
      </c>
      <c r="J20" s="7"/>
      <c r="K20" s="7"/>
      <c r="L20" s="7"/>
      <c r="M20" s="8"/>
      <c r="N20" s="8"/>
    </row>
    <row r="21" spans="1:14" s="6" customFormat="1" ht="14" customHeight="1" x14ac:dyDescent="0.35">
      <c r="A21" s="16" t="s">
        <v>17</v>
      </c>
      <c r="B21" s="24">
        <v>241.576514</v>
      </c>
      <c r="C21" s="24">
        <v>3</v>
      </c>
      <c r="D21" s="24">
        <v>244.576514</v>
      </c>
      <c r="E21" s="24">
        <v>0</v>
      </c>
      <c r="F21" s="24">
        <v>265.86</v>
      </c>
      <c r="G21" s="24">
        <f t="shared" si="7"/>
        <v>24.283486000000011</v>
      </c>
      <c r="H21" s="14">
        <f t="shared" si="8"/>
        <v>0.10052088921193726</v>
      </c>
      <c r="J21" s="7"/>
      <c r="K21" s="7"/>
      <c r="L21" s="7"/>
      <c r="M21" s="8"/>
      <c r="N21" s="8"/>
    </row>
    <row r="22" spans="1:14" s="6" customFormat="1" ht="14" customHeight="1" x14ac:dyDescent="0.35">
      <c r="A22" s="16" t="s">
        <v>18</v>
      </c>
      <c r="B22" s="24">
        <v>123.99550000000001</v>
      </c>
      <c r="C22" s="24">
        <v>0</v>
      </c>
      <c r="D22" s="24">
        <v>123.99550000000001</v>
      </c>
      <c r="E22" s="24">
        <v>0</v>
      </c>
      <c r="F22" s="24">
        <v>137.19999999999999</v>
      </c>
      <c r="G22" s="24">
        <f t="shared" si="7"/>
        <v>13.204499999999982</v>
      </c>
      <c r="H22" s="14">
        <f t="shared" si="8"/>
        <v>0.10649176784641362</v>
      </c>
      <c r="J22" s="7"/>
      <c r="K22" s="7"/>
      <c r="L22" s="7"/>
      <c r="M22" s="8"/>
      <c r="N22" s="8"/>
    </row>
    <row r="23" spans="1:14" s="6" customFormat="1" ht="14" customHeight="1" x14ac:dyDescent="0.35">
      <c r="A23" s="13" t="s">
        <v>20</v>
      </c>
      <c r="B23" s="24">
        <v>71.762203</v>
      </c>
      <c r="C23" s="24">
        <v>0</v>
      </c>
      <c r="D23" s="24">
        <v>71.762203</v>
      </c>
      <c r="E23" s="24">
        <v>0</v>
      </c>
      <c r="F23" s="24">
        <v>166.59</v>
      </c>
      <c r="G23" s="24">
        <f t="shared" si="7"/>
        <v>94.827797000000004</v>
      </c>
      <c r="H23" s="14">
        <f t="shared" si="8"/>
        <v>1.321417027846818</v>
      </c>
      <c r="J23" s="7"/>
      <c r="K23" s="7"/>
      <c r="L23" s="7"/>
      <c r="M23" s="8"/>
      <c r="N23" s="8"/>
    </row>
    <row r="24" spans="1:14" s="6" customFormat="1" ht="14" customHeight="1" x14ac:dyDescent="0.35">
      <c r="A24" s="16" t="s">
        <v>19</v>
      </c>
      <c r="B24" s="2">
        <v>127.232767</v>
      </c>
      <c r="C24" s="2">
        <v>0</v>
      </c>
      <c r="D24" s="2">
        <v>127.232767</v>
      </c>
      <c r="E24" s="2">
        <v>0</v>
      </c>
      <c r="F24" s="2">
        <v>144.46</v>
      </c>
      <c r="G24" s="2">
        <f t="shared" si="7"/>
        <v>17.227233000000012</v>
      </c>
      <c r="H24" s="15">
        <f t="shared" si="8"/>
        <v>0.13539934252942887</v>
      </c>
      <c r="J24" s="7"/>
      <c r="K24" s="7"/>
      <c r="L24" s="7"/>
      <c r="M24" s="8"/>
      <c r="N24" s="8"/>
    </row>
    <row r="25" spans="1:14" s="6" customFormat="1" ht="15" customHeight="1" thickBot="1" x14ac:dyDescent="0.4">
      <c r="A25" s="9" t="s">
        <v>21</v>
      </c>
      <c r="B25" s="10">
        <f>SUM(B20:B24)</f>
        <v>764.433133</v>
      </c>
      <c r="C25" s="10">
        <f t="shared" ref="C25:F25" si="9">SUM(C20:C24)</f>
        <v>3</v>
      </c>
      <c r="D25" s="10">
        <f t="shared" si="9"/>
        <v>767.433133</v>
      </c>
      <c r="E25" s="10">
        <f t="shared" si="9"/>
        <v>0</v>
      </c>
      <c r="F25" s="10">
        <f t="shared" si="9"/>
        <v>940.28000000000009</v>
      </c>
      <c r="G25" s="11">
        <f t="shared" si="7"/>
        <v>175.84686700000009</v>
      </c>
      <c r="H25" s="12">
        <f t="shared" si="8"/>
        <v>0.23003564263350695</v>
      </c>
      <c r="I25" s="16"/>
      <c r="J25" s="17"/>
      <c r="K25" s="17"/>
      <c r="L25" s="17"/>
      <c r="M25" s="8"/>
      <c r="N25" s="8"/>
    </row>
    <row r="26" spans="1:14" x14ac:dyDescent="0.45">
      <c r="A26" s="34" t="s">
        <v>30</v>
      </c>
      <c r="B26" s="1"/>
      <c r="C26" s="1"/>
      <c r="D26" s="1"/>
      <c r="E26" s="1"/>
      <c r="F26" s="1"/>
      <c r="G26" s="1"/>
      <c r="H26" s="14"/>
    </row>
    <row r="27" spans="1:14" ht="14" customHeight="1" x14ac:dyDescent="0.45">
      <c r="A27" s="16" t="s">
        <v>31</v>
      </c>
      <c r="B27" s="1">
        <v>283.34819599999997</v>
      </c>
      <c r="C27" s="1">
        <v>17.29</v>
      </c>
      <c r="D27" s="1">
        <v>300.63819599999999</v>
      </c>
      <c r="E27" s="1">
        <v>0</v>
      </c>
      <c r="F27" s="1">
        <v>301.37</v>
      </c>
      <c r="G27" s="1">
        <f t="shared" ref="G27:G31" si="10">F27-B27</f>
        <v>18.021804000000031</v>
      </c>
      <c r="H27" s="14">
        <f t="shared" ref="H27:H31" si="11">G27/B27</f>
        <v>6.3603030668316074E-2</v>
      </c>
    </row>
    <row r="28" spans="1:14" ht="14" customHeight="1" x14ac:dyDescent="0.45">
      <c r="A28" s="16" t="s">
        <v>32</v>
      </c>
      <c r="B28" s="24">
        <v>201.65445600000001</v>
      </c>
      <c r="C28" s="24">
        <v>16.739999999999998</v>
      </c>
      <c r="D28" s="24">
        <v>218.39445600000002</v>
      </c>
      <c r="E28" s="24">
        <v>0</v>
      </c>
      <c r="F28" s="24">
        <v>206.36</v>
      </c>
      <c r="G28" s="24">
        <f t="shared" si="10"/>
        <v>4.7055440000000033</v>
      </c>
      <c r="H28" s="14">
        <f t="shared" si="11"/>
        <v>2.3334688919544645E-2</v>
      </c>
    </row>
    <row r="29" spans="1:14" ht="14" customHeight="1" x14ac:dyDescent="0.45">
      <c r="A29" s="13" t="s">
        <v>33</v>
      </c>
      <c r="B29" s="24">
        <v>116.26984299999999</v>
      </c>
      <c r="C29" s="24">
        <v>14.995654999999999</v>
      </c>
      <c r="D29" s="24">
        <v>131.26549799999998</v>
      </c>
      <c r="E29" s="24">
        <v>0</v>
      </c>
      <c r="F29" s="24">
        <v>299.54000000000002</v>
      </c>
      <c r="G29" s="24">
        <f t="shared" si="10"/>
        <v>183.27015700000004</v>
      </c>
      <c r="H29" s="14">
        <f t="shared" si="11"/>
        <v>1.5762484258278395</v>
      </c>
    </row>
    <row r="30" spans="1:14" ht="14" customHeight="1" x14ac:dyDescent="0.45">
      <c r="A30" s="16" t="s">
        <v>34</v>
      </c>
      <c r="B30" s="24">
        <v>402.99478499999998</v>
      </c>
      <c r="C30" s="24">
        <v>22.01</v>
      </c>
      <c r="D30" s="24">
        <v>425.00478499999997</v>
      </c>
      <c r="E30" s="24">
        <v>0</v>
      </c>
      <c r="F30" s="24">
        <v>431.78</v>
      </c>
      <c r="G30" s="24">
        <f t="shared" si="10"/>
        <v>28.785214999999994</v>
      </c>
      <c r="H30" s="14">
        <f t="shared" si="11"/>
        <v>7.1428256819750152E-2</v>
      </c>
    </row>
    <row r="31" spans="1:14" ht="16" thickBot="1" x14ac:dyDescent="0.5">
      <c r="A31" s="25" t="s">
        <v>35</v>
      </c>
      <c r="B31" s="3">
        <f>SUM(B27:B30)</f>
        <v>1004.26728</v>
      </c>
      <c r="C31" s="3">
        <f t="shared" ref="C31:F31" si="12">SUM(C27:C30)</f>
        <v>71.035655000000006</v>
      </c>
      <c r="D31" s="3">
        <f t="shared" si="12"/>
        <v>1075.3029349999999</v>
      </c>
      <c r="E31" s="3">
        <f t="shared" si="12"/>
        <v>0</v>
      </c>
      <c r="F31" s="3">
        <f t="shared" si="12"/>
        <v>1239.05</v>
      </c>
      <c r="G31" s="28">
        <f t="shared" si="10"/>
        <v>234.78271999999993</v>
      </c>
      <c r="H31" s="4">
        <f t="shared" si="11"/>
        <v>0.2337850935460129</v>
      </c>
    </row>
    <row r="32" spans="1:14" x14ac:dyDescent="0.45">
      <c r="A32" s="18" t="s">
        <v>36</v>
      </c>
      <c r="B32" s="1"/>
      <c r="C32" s="1"/>
      <c r="D32" s="1"/>
      <c r="E32" s="1"/>
      <c r="F32" s="1"/>
      <c r="G32" s="1"/>
      <c r="H32" s="14"/>
    </row>
    <row r="33" spans="1:8" ht="14" customHeight="1" x14ac:dyDescent="0.45">
      <c r="A33" s="16" t="s">
        <v>37</v>
      </c>
      <c r="B33" s="1">
        <v>289.27104400000002</v>
      </c>
      <c r="C33" s="1">
        <v>0</v>
      </c>
      <c r="D33" s="1">
        <v>289.27104400000002</v>
      </c>
      <c r="E33" s="1">
        <v>0</v>
      </c>
      <c r="F33" s="1">
        <v>294.05</v>
      </c>
      <c r="G33" s="1">
        <f t="shared" ref="G33:G39" si="13">F33-B33</f>
        <v>4.7789559999999938</v>
      </c>
      <c r="H33" s="14">
        <f t="shared" ref="H33:H39" si="14">G33/B33</f>
        <v>1.6520685699879429E-2</v>
      </c>
    </row>
    <row r="34" spans="1:8" ht="14" customHeight="1" x14ac:dyDescent="0.45">
      <c r="A34" s="16" t="s">
        <v>38</v>
      </c>
      <c r="B34" s="24">
        <v>259.59840500000001</v>
      </c>
      <c r="C34" s="24">
        <v>0</v>
      </c>
      <c r="D34" s="24">
        <v>259.59840500000001</v>
      </c>
      <c r="E34" s="24">
        <v>0</v>
      </c>
      <c r="F34" s="24">
        <v>284.14</v>
      </c>
      <c r="G34" s="24">
        <f t="shared" si="13"/>
        <v>24.541594999999973</v>
      </c>
      <c r="H34" s="14">
        <f t="shared" si="14"/>
        <v>9.4536771133089087E-2</v>
      </c>
    </row>
    <row r="35" spans="1:8" ht="14" customHeight="1" x14ac:dyDescent="0.45">
      <c r="A35" s="16" t="s">
        <v>39</v>
      </c>
      <c r="B35" s="24">
        <v>330.06827299999998</v>
      </c>
      <c r="C35" s="24">
        <v>0</v>
      </c>
      <c r="D35" s="24">
        <v>330.06827299999998</v>
      </c>
      <c r="E35" s="24">
        <v>0</v>
      </c>
      <c r="F35" s="24">
        <v>349.92</v>
      </c>
      <c r="G35" s="24">
        <f t="shared" si="13"/>
        <v>19.851727000000039</v>
      </c>
      <c r="H35" s="14">
        <f t="shared" si="14"/>
        <v>6.0144305357092108E-2</v>
      </c>
    </row>
    <row r="36" spans="1:8" ht="14" customHeight="1" x14ac:dyDescent="0.45">
      <c r="A36" s="16" t="s">
        <v>40</v>
      </c>
      <c r="B36" s="24">
        <v>243.664008</v>
      </c>
      <c r="C36" s="24">
        <v>0</v>
      </c>
      <c r="D36" s="24">
        <v>243.664008</v>
      </c>
      <c r="E36" s="24">
        <v>0</v>
      </c>
      <c r="F36" s="24">
        <v>259.47000000000003</v>
      </c>
      <c r="G36" s="24">
        <f t="shared" si="13"/>
        <v>15.805992000000032</v>
      </c>
      <c r="H36" s="14">
        <f t="shared" si="14"/>
        <v>6.4867980009587767E-2</v>
      </c>
    </row>
    <row r="37" spans="1:8" ht="14" customHeight="1" x14ac:dyDescent="0.45">
      <c r="A37" s="16" t="s">
        <v>41</v>
      </c>
      <c r="B37" s="24">
        <v>304.41660100000001</v>
      </c>
      <c r="C37" s="24">
        <v>0</v>
      </c>
      <c r="D37" s="24">
        <v>304.41660100000001</v>
      </c>
      <c r="E37" s="24">
        <v>0</v>
      </c>
      <c r="F37" s="24">
        <v>316.58999999999997</v>
      </c>
      <c r="G37" s="24">
        <f t="shared" si="13"/>
        <v>12.173398999999961</v>
      </c>
      <c r="H37" s="14">
        <f t="shared" si="14"/>
        <v>3.9989274435134899E-2</v>
      </c>
    </row>
    <row r="38" spans="1:8" ht="14" customHeight="1" x14ac:dyDescent="0.45">
      <c r="A38" s="16" t="s">
        <v>42</v>
      </c>
      <c r="B38" s="2">
        <v>166.29209700000001</v>
      </c>
      <c r="C38" s="2">
        <v>20.330078</v>
      </c>
      <c r="D38" s="2">
        <v>186.62217500000003</v>
      </c>
      <c r="E38" s="2">
        <v>0</v>
      </c>
      <c r="F38" s="2">
        <v>242.67699999999999</v>
      </c>
      <c r="G38" s="2">
        <f t="shared" si="13"/>
        <v>76.38490299999998</v>
      </c>
      <c r="H38" s="15">
        <f t="shared" si="14"/>
        <v>0.45934175091916712</v>
      </c>
    </row>
    <row r="39" spans="1:8" ht="16" thickBot="1" x14ac:dyDescent="0.5">
      <c r="A39" s="25" t="s">
        <v>43</v>
      </c>
      <c r="B39" s="3">
        <f>SUM(B33:B38)</f>
        <v>1593.3104280000002</v>
      </c>
      <c r="C39" s="3">
        <f t="shared" ref="C39:F39" si="15">SUM(C33:C38)</f>
        <v>20.330078</v>
      </c>
      <c r="D39" s="3">
        <f t="shared" si="15"/>
        <v>1613.6405060000002</v>
      </c>
      <c r="E39" s="3">
        <f t="shared" si="15"/>
        <v>0</v>
      </c>
      <c r="F39" s="3">
        <f t="shared" si="15"/>
        <v>1746.847</v>
      </c>
      <c r="G39" s="28">
        <f t="shared" si="13"/>
        <v>153.53657199999975</v>
      </c>
      <c r="H39" s="4">
        <f t="shared" si="14"/>
        <v>9.6363250564252087E-2</v>
      </c>
    </row>
    <row r="40" spans="1:8" x14ac:dyDescent="0.45">
      <c r="A40" s="18" t="s">
        <v>44</v>
      </c>
      <c r="B40" s="1"/>
      <c r="C40" s="1"/>
      <c r="D40" s="1"/>
      <c r="E40" s="1"/>
      <c r="F40" s="1"/>
      <c r="G40" s="1"/>
      <c r="H40" s="14"/>
    </row>
    <row r="41" spans="1:8" ht="14" customHeight="1" x14ac:dyDescent="0.45">
      <c r="A41" s="16" t="s">
        <v>45</v>
      </c>
      <c r="B41" s="1">
        <v>99.423164999999997</v>
      </c>
      <c r="C41" s="1">
        <v>7.63</v>
      </c>
      <c r="D41" s="1">
        <v>107.05316499999999</v>
      </c>
      <c r="E41" s="1">
        <v>0</v>
      </c>
      <c r="F41" s="1">
        <v>113.14</v>
      </c>
      <c r="G41" s="1">
        <f t="shared" ref="G41:G45" si="16">F41-B41</f>
        <v>13.716835000000003</v>
      </c>
      <c r="H41" s="14">
        <f t="shared" ref="H41:H45" si="17">G41/B41</f>
        <v>0.13796417565262586</v>
      </c>
    </row>
    <row r="42" spans="1:8" ht="14" customHeight="1" x14ac:dyDescent="0.45">
      <c r="A42" s="16" t="s">
        <v>46</v>
      </c>
      <c r="B42" s="24">
        <v>102.909863</v>
      </c>
      <c r="C42" s="24">
        <v>7.63</v>
      </c>
      <c r="D42" s="24">
        <v>110.539863</v>
      </c>
      <c r="E42" s="24">
        <v>0</v>
      </c>
      <c r="F42" s="24">
        <v>114.56</v>
      </c>
      <c r="G42" s="24">
        <f t="shared" si="16"/>
        <v>11.650137000000001</v>
      </c>
      <c r="H42" s="14">
        <f t="shared" si="17"/>
        <v>0.11320719569901673</v>
      </c>
    </row>
    <row r="43" spans="1:8" ht="14" customHeight="1" x14ac:dyDescent="0.45">
      <c r="A43" s="16" t="s">
        <v>42</v>
      </c>
      <c r="B43" s="24">
        <v>24.323893999999999</v>
      </c>
      <c r="C43" s="24">
        <v>2.8995630000000001</v>
      </c>
      <c r="D43" s="24">
        <v>27.223457</v>
      </c>
      <c r="E43" s="24">
        <v>0</v>
      </c>
      <c r="F43" s="24">
        <v>27.62</v>
      </c>
      <c r="G43" s="24">
        <f t="shared" si="16"/>
        <v>3.2961060000000018</v>
      </c>
      <c r="H43" s="14">
        <f t="shared" si="17"/>
        <v>0.13550897730437411</v>
      </c>
    </row>
    <row r="44" spans="1:8" ht="14" customHeight="1" x14ac:dyDescent="0.45">
      <c r="A44" s="13" t="s">
        <v>90</v>
      </c>
      <c r="B44" s="2">
        <v>55.456158000000002</v>
      </c>
      <c r="C44" s="2">
        <v>0</v>
      </c>
      <c r="D44" s="2">
        <v>55.456158000000002</v>
      </c>
      <c r="E44" s="2">
        <v>0</v>
      </c>
      <c r="F44" s="2">
        <v>74.89</v>
      </c>
      <c r="G44" s="2">
        <f t="shared" si="16"/>
        <v>19.433841999999999</v>
      </c>
      <c r="H44" s="15">
        <f t="shared" si="17"/>
        <v>0.35043614092415126</v>
      </c>
    </row>
    <row r="45" spans="1:8" ht="16" thickBot="1" x14ac:dyDescent="0.5">
      <c r="A45" s="25" t="s">
        <v>47</v>
      </c>
      <c r="B45" s="3">
        <f>SUM(B41:B44)</f>
        <v>282.11308000000002</v>
      </c>
      <c r="C45" s="3">
        <f t="shared" ref="C45:F45" si="18">SUM(C41:C44)</f>
        <v>18.159562999999999</v>
      </c>
      <c r="D45" s="3">
        <f t="shared" si="18"/>
        <v>300.27264300000002</v>
      </c>
      <c r="E45" s="3">
        <f t="shared" si="18"/>
        <v>0</v>
      </c>
      <c r="F45" s="3">
        <f t="shared" si="18"/>
        <v>330.21</v>
      </c>
      <c r="G45" s="28">
        <f t="shared" si="16"/>
        <v>48.096919999999955</v>
      </c>
      <c r="H45" s="4">
        <f t="shared" si="17"/>
        <v>0.17048808938600063</v>
      </c>
    </row>
    <row r="46" spans="1:8" ht="17" x14ac:dyDescent="0.45">
      <c r="A46" s="34" t="s">
        <v>48</v>
      </c>
      <c r="B46" s="1"/>
      <c r="C46" s="1"/>
      <c r="D46" s="1"/>
      <c r="E46" s="1"/>
      <c r="F46" s="1"/>
      <c r="G46" s="1"/>
      <c r="H46" s="14"/>
    </row>
    <row r="47" spans="1:8" ht="14" customHeight="1" x14ac:dyDescent="0.45">
      <c r="A47" s="16" t="s">
        <v>49</v>
      </c>
      <c r="B47" s="1">
        <v>294.11067600000001</v>
      </c>
      <c r="C47" s="1">
        <v>17.869841999999998</v>
      </c>
      <c r="D47" s="1">
        <v>311.98051800000002</v>
      </c>
      <c r="E47" s="1">
        <v>0</v>
      </c>
      <c r="F47" s="1">
        <v>419</v>
      </c>
      <c r="G47" s="1">
        <f t="shared" ref="G47" si="19">F47-B47</f>
        <v>124.88932399999999</v>
      </c>
      <c r="H47" s="14">
        <f t="shared" ref="H47" si="20">G47/B47</f>
        <v>0.42463376609967052</v>
      </c>
    </row>
    <row r="48" spans="1:8" ht="14" customHeight="1" x14ac:dyDescent="0.45">
      <c r="A48" s="35" t="s">
        <v>50</v>
      </c>
      <c r="B48" s="36" t="s">
        <v>51</v>
      </c>
      <c r="C48" s="36" t="s">
        <v>52</v>
      </c>
      <c r="D48" s="36" t="s">
        <v>51</v>
      </c>
      <c r="E48" s="36">
        <v>0</v>
      </c>
      <c r="F48" s="36" t="s">
        <v>53</v>
      </c>
      <c r="G48" s="36" t="s">
        <v>54</v>
      </c>
      <c r="H48" s="37" t="s">
        <v>55</v>
      </c>
    </row>
    <row r="49" spans="1:8" ht="14" customHeight="1" x14ac:dyDescent="0.45">
      <c r="A49" s="16" t="s">
        <v>56</v>
      </c>
      <c r="B49" s="24">
        <v>74.894907000000003</v>
      </c>
      <c r="C49" s="24">
        <v>2</v>
      </c>
      <c r="D49" s="24">
        <v>76.894907000000003</v>
      </c>
      <c r="E49" s="24">
        <v>0</v>
      </c>
      <c r="F49" s="24">
        <v>265</v>
      </c>
      <c r="G49" s="24">
        <f t="shared" ref="G49:G51" si="21">F49-B49</f>
        <v>190.10509300000001</v>
      </c>
      <c r="H49" s="14">
        <f t="shared" ref="H49" si="22">G49/B49</f>
        <v>2.5382913286747257</v>
      </c>
    </row>
    <row r="50" spans="1:8" ht="14" customHeight="1" x14ac:dyDescent="0.45">
      <c r="A50" s="16" t="s">
        <v>57</v>
      </c>
      <c r="B50" s="24">
        <v>0</v>
      </c>
      <c r="C50" s="24">
        <v>0</v>
      </c>
      <c r="D50" s="1">
        <v>0</v>
      </c>
      <c r="E50" s="24">
        <v>0</v>
      </c>
      <c r="F50" s="24">
        <v>145</v>
      </c>
      <c r="G50" s="24">
        <f t="shared" si="21"/>
        <v>145</v>
      </c>
      <c r="H50" s="14" t="s">
        <v>58</v>
      </c>
    </row>
    <row r="51" spans="1:8" ht="14" customHeight="1" x14ac:dyDescent="0.45">
      <c r="A51" s="13" t="s">
        <v>59</v>
      </c>
      <c r="B51" s="2">
        <v>0</v>
      </c>
      <c r="C51" s="2">
        <v>0</v>
      </c>
      <c r="D51" s="1">
        <v>0</v>
      </c>
      <c r="E51" s="2">
        <v>0</v>
      </c>
      <c r="F51" s="2">
        <v>50.87</v>
      </c>
      <c r="G51" s="2">
        <f t="shared" si="21"/>
        <v>50.87</v>
      </c>
      <c r="H51" s="15" t="s">
        <v>58</v>
      </c>
    </row>
    <row r="52" spans="1:8" ht="16" thickBot="1" x14ac:dyDescent="0.5">
      <c r="A52" s="25" t="s">
        <v>60</v>
      </c>
      <c r="B52" s="3">
        <f>SUM(B47,B49:B51)</f>
        <v>369.005583</v>
      </c>
      <c r="C52" s="3">
        <f t="shared" ref="C52:F52" si="23">SUM(C47,C49:C51)</f>
        <v>19.869841999999998</v>
      </c>
      <c r="D52" s="3">
        <f t="shared" si="23"/>
        <v>388.87542500000001</v>
      </c>
      <c r="E52" s="3">
        <f t="shared" si="23"/>
        <v>0</v>
      </c>
      <c r="F52" s="3">
        <f t="shared" si="23"/>
        <v>879.87</v>
      </c>
      <c r="G52" s="28">
        <f t="shared" ref="G52:G53" si="24">F52-B52</f>
        <v>510.864417</v>
      </c>
      <c r="H52" s="4">
        <f t="shared" ref="H52:H53" si="25">G52/B52</f>
        <v>1.3844354680129596</v>
      </c>
    </row>
    <row r="53" spans="1:8" ht="31.5" thickBot="1" x14ac:dyDescent="0.5">
      <c r="A53" s="38" t="s">
        <v>61</v>
      </c>
      <c r="B53" s="39">
        <v>51.288941999999999</v>
      </c>
      <c r="C53" s="39">
        <v>1.4497310000000001</v>
      </c>
      <c r="D53" s="39">
        <v>51.038935000000002</v>
      </c>
      <c r="E53" s="39">
        <v>0</v>
      </c>
      <c r="F53" s="39">
        <v>74.040000000000006</v>
      </c>
      <c r="G53" s="40">
        <f t="shared" si="24"/>
        <v>22.751058000000008</v>
      </c>
      <c r="H53" s="41">
        <f t="shared" si="25"/>
        <v>0.44358602678916653</v>
      </c>
    </row>
    <row r="54" spans="1:8" x14ac:dyDescent="0.45">
      <c r="A54" s="42" t="s">
        <v>62</v>
      </c>
      <c r="B54" s="43"/>
      <c r="C54" s="43"/>
      <c r="D54" s="43"/>
      <c r="E54" s="43"/>
      <c r="F54" s="43"/>
      <c r="G54" s="43"/>
      <c r="H54" s="44"/>
    </row>
    <row r="55" spans="1:8" ht="14" customHeight="1" x14ac:dyDescent="0.45">
      <c r="A55" s="16" t="s">
        <v>63</v>
      </c>
      <c r="B55" s="1">
        <v>484.04290099999997</v>
      </c>
      <c r="C55" s="1">
        <v>14.52</v>
      </c>
      <c r="D55" s="1">
        <v>498.56290099999995</v>
      </c>
      <c r="E55" s="1">
        <v>0</v>
      </c>
      <c r="F55" s="1">
        <v>547.1</v>
      </c>
      <c r="G55" s="1">
        <f t="shared" ref="G55" si="26">F55-B55</f>
        <v>63.057099000000051</v>
      </c>
      <c r="H55" s="14">
        <f t="shared" ref="H55" si="27">G55/B55</f>
        <v>0.13027171531640758</v>
      </c>
    </row>
    <row r="56" spans="1:8" ht="14" customHeight="1" x14ac:dyDescent="0.45">
      <c r="A56" s="35" t="s">
        <v>64</v>
      </c>
      <c r="B56" s="45" t="s">
        <v>65</v>
      </c>
      <c r="C56" s="45" t="s">
        <v>66</v>
      </c>
      <c r="D56" s="45" t="s">
        <v>65</v>
      </c>
      <c r="E56" s="1">
        <v>0</v>
      </c>
      <c r="F56" s="45" t="s">
        <v>67</v>
      </c>
      <c r="G56" s="46" t="s">
        <v>68</v>
      </c>
      <c r="H56" s="47" t="s">
        <v>69</v>
      </c>
    </row>
    <row r="57" spans="1:8" ht="16" thickBot="1" x14ac:dyDescent="0.5">
      <c r="A57" s="25" t="s">
        <v>70</v>
      </c>
      <c r="B57" s="3">
        <v>484.04290099999997</v>
      </c>
      <c r="C57" s="3">
        <v>14.52</v>
      </c>
      <c r="D57" s="3">
        <v>498.56290099999995</v>
      </c>
      <c r="E57" s="3">
        <v>0</v>
      </c>
      <c r="F57" s="3">
        <v>547.1</v>
      </c>
      <c r="G57" s="28">
        <f t="shared" ref="G57" si="28">F57-B57</f>
        <v>63.057099000000051</v>
      </c>
      <c r="H57" s="4">
        <f t="shared" ref="H57" si="29">G57/B57</f>
        <v>0.13027171531640758</v>
      </c>
    </row>
    <row r="58" spans="1:8" x14ac:dyDescent="0.45">
      <c r="A58" s="34" t="s">
        <v>71</v>
      </c>
      <c r="B58" s="1"/>
      <c r="C58" s="1"/>
      <c r="D58" s="1"/>
      <c r="E58" s="1"/>
      <c r="F58" s="1"/>
      <c r="G58" s="1"/>
      <c r="H58" s="14"/>
    </row>
    <row r="59" spans="1:8" ht="14" customHeight="1" x14ac:dyDescent="0.45">
      <c r="A59" s="13" t="s">
        <v>89</v>
      </c>
      <c r="B59" s="52">
        <v>200.164299</v>
      </c>
      <c r="C59" s="52">
        <v>0</v>
      </c>
      <c r="D59" s="52">
        <v>200.164299</v>
      </c>
      <c r="E59" s="1">
        <v>0</v>
      </c>
      <c r="F59" s="52">
        <v>247.25</v>
      </c>
      <c r="G59" s="52">
        <f t="shared" ref="G59:G63" si="30">F59-B59</f>
        <v>47.085701</v>
      </c>
      <c r="H59" s="14">
        <f t="shared" ref="H59:H63" si="31">G59/B59</f>
        <v>0.23523526040974971</v>
      </c>
    </row>
    <row r="60" spans="1:8" ht="14" customHeight="1" x14ac:dyDescent="0.45">
      <c r="A60" s="16" t="s">
        <v>72</v>
      </c>
      <c r="B60" s="24">
        <v>186.25287600000001</v>
      </c>
      <c r="C60" s="24">
        <v>2.2794490000000001</v>
      </c>
      <c r="D60" s="24">
        <v>188.53232500000001</v>
      </c>
      <c r="E60" s="24">
        <v>0</v>
      </c>
      <c r="F60" s="24">
        <v>298.61</v>
      </c>
      <c r="G60" s="24">
        <f t="shared" si="30"/>
        <v>112.357124</v>
      </c>
      <c r="H60" s="14">
        <f t="shared" si="31"/>
        <v>0.60325041101647203</v>
      </c>
    </row>
    <row r="61" spans="1:8" ht="16" thickBot="1" x14ac:dyDescent="0.5">
      <c r="A61" s="25" t="s">
        <v>73</v>
      </c>
      <c r="B61" s="3">
        <f>SUM(B59:B60)</f>
        <v>386.41717500000004</v>
      </c>
      <c r="C61" s="3">
        <f t="shared" ref="C61:F61" si="32">SUM(C59:C60)</f>
        <v>2.2794490000000001</v>
      </c>
      <c r="D61" s="3">
        <f t="shared" si="32"/>
        <v>388.69662400000004</v>
      </c>
      <c r="E61" s="3">
        <f t="shared" si="32"/>
        <v>0</v>
      </c>
      <c r="F61" s="3">
        <f t="shared" si="32"/>
        <v>545.86</v>
      </c>
      <c r="G61" s="28">
        <f t="shared" si="30"/>
        <v>159.44282499999997</v>
      </c>
      <c r="H61" s="4">
        <f t="shared" si="31"/>
        <v>0.41261837028853582</v>
      </c>
    </row>
    <row r="62" spans="1:8" ht="16" thickBot="1" x14ac:dyDescent="0.5">
      <c r="A62" s="48" t="s">
        <v>74</v>
      </c>
      <c r="B62" s="49">
        <v>1.6</v>
      </c>
      <c r="C62" s="49">
        <v>0</v>
      </c>
      <c r="D62" s="43">
        <v>1.6</v>
      </c>
      <c r="E62" s="49">
        <v>0</v>
      </c>
      <c r="F62" s="49">
        <v>1.72</v>
      </c>
      <c r="G62" s="50">
        <f t="shared" si="30"/>
        <v>0.11999999999999988</v>
      </c>
      <c r="H62" s="51">
        <f t="shared" si="31"/>
        <v>7.4999999999999928E-2</v>
      </c>
    </row>
    <row r="63" spans="1:8" ht="16" thickBot="1" x14ac:dyDescent="0.5">
      <c r="A63" s="48" t="s">
        <v>75</v>
      </c>
      <c r="B63" s="49">
        <v>6761.3464180000001</v>
      </c>
      <c r="C63" s="49">
        <v>195.54172300000002</v>
      </c>
      <c r="D63" s="49">
        <v>6955.188403000001</v>
      </c>
      <c r="E63" s="49">
        <v>6909.77</v>
      </c>
      <c r="F63" s="49">
        <v>8425.987000000001</v>
      </c>
      <c r="G63" s="50">
        <f t="shared" si="30"/>
        <v>1664.6405820000009</v>
      </c>
      <c r="H63" s="51">
        <f t="shared" si="31"/>
        <v>0.24619957018744204</v>
      </c>
    </row>
    <row r="64" spans="1:8" x14ac:dyDescent="0.45">
      <c r="A64" s="18" t="s">
        <v>76</v>
      </c>
      <c r="B64" s="1"/>
      <c r="C64" s="1"/>
      <c r="D64" s="1"/>
      <c r="E64" s="1"/>
      <c r="F64" s="1"/>
      <c r="G64" s="1"/>
      <c r="H64" s="14"/>
    </row>
    <row r="65" spans="1:8" ht="14" customHeight="1" x14ac:dyDescent="0.45">
      <c r="A65" s="16" t="s">
        <v>77</v>
      </c>
      <c r="B65" s="52">
        <v>214.00434799999999</v>
      </c>
      <c r="C65" s="52">
        <v>5</v>
      </c>
      <c r="D65" s="52">
        <v>219.00434799999999</v>
      </c>
      <c r="E65" s="1">
        <v>0</v>
      </c>
      <c r="F65" s="52">
        <v>323.88</v>
      </c>
      <c r="G65" s="52">
        <f t="shared" ref="G65:G74" si="33">F65-B65</f>
        <v>109.875652</v>
      </c>
      <c r="H65" s="14">
        <f t="shared" ref="H65:H74" si="34">G65/B65</f>
        <v>0.5134271944792449</v>
      </c>
    </row>
    <row r="66" spans="1:8" ht="14" customHeight="1" x14ac:dyDescent="0.45">
      <c r="A66" s="16" t="s">
        <v>78</v>
      </c>
      <c r="B66" s="53">
        <v>420.569999</v>
      </c>
      <c r="C66" s="53">
        <v>8.9996379999999991</v>
      </c>
      <c r="D66" s="53">
        <v>429.569637</v>
      </c>
      <c r="E66" s="1">
        <v>0</v>
      </c>
      <c r="F66" s="53">
        <v>519.12</v>
      </c>
      <c r="G66" s="53">
        <f t="shared" si="33"/>
        <v>98.550001000000009</v>
      </c>
      <c r="H66" s="14">
        <f t="shared" si="34"/>
        <v>0.23432484778829887</v>
      </c>
    </row>
    <row r="67" spans="1:8" ht="14" customHeight="1" x14ac:dyDescent="0.45">
      <c r="A67" s="13" t="s">
        <v>93</v>
      </c>
      <c r="B67" s="24">
        <v>204.159998</v>
      </c>
      <c r="C67" s="24">
        <v>9.9948789999999992</v>
      </c>
      <c r="D67" s="53">
        <v>214.154877</v>
      </c>
      <c r="E67" s="24">
        <v>0</v>
      </c>
      <c r="F67" s="24">
        <v>242.58</v>
      </c>
      <c r="G67" s="24">
        <f t="shared" si="33"/>
        <v>38.420002000000011</v>
      </c>
      <c r="H67" s="14">
        <f t="shared" si="34"/>
        <v>0.18818574831686671</v>
      </c>
    </row>
    <row r="68" spans="1:8" ht="14" customHeight="1" thickBot="1" x14ac:dyDescent="0.5">
      <c r="A68" s="16" t="s">
        <v>79</v>
      </c>
      <c r="B68" s="24">
        <v>272.11935799999998</v>
      </c>
      <c r="C68" s="24">
        <v>0</v>
      </c>
      <c r="D68" s="53">
        <v>272.11935799999998</v>
      </c>
      <c r="E68" s="24">
        <v>0</v>
      </c>
      <c r="F68" s="24">
        <v>291.60000000000002</v>
      </c>
      <c r="G68" s="24">
        <f t="shared" si="33"/>
        <v>19.480642000000046</v>
      </c>
      <c r="H68" s="14">
        <f t="shared" si="34"/>
        <v>7.158859312022943E-2</v>
      </c>
    </row>
    <row r="69" spans="1:8" ht="16" thickBot="1" x14ac:dyDescent="0.5">
      <c r="A69" s="48" t="s">
        <v>80</v>
      </c>
      <c r="B69" s="49">
        <f>SUM(B65:B68)</f>
        <v>1110.853703</v>
      </c>
      <c r="C69" s="49">
        <f t="shared" ref="C69:F69" si="35">SUM(C65:C68)</f>
        <v>23.994516999999998</v>
      </c>
      <c r="D69" s="49">
        <f t="shared" si="35"/>
        <v>1134.8482199999999</v>
      </c>
      <c r="E69" s="49">
        <f t="shared" si="35"/>
        <v>0</v>
      </c>
      <c r="F69" s="49">
        <f t="shared" si="35"/>
        <v>1377.1799999999998</v>
      </c>
      <c r="G69" s="50">
        <f t="shared" si="33"/>
        <v>266.32629699999984</v>
      </c>
      <c r="H69" s="51">
        <f t="shared" si="34"/>
        <v>0.23974920935200758</v>
      </c>
    </row>
    <row r="70" spans="1:8" ht="16" customHeight="1" thickBot="1" x14ac:dyDescent="0.5">
      <c r="A70" s="38" t="s">
        <v>94</v>
      </c>
      <c r="B70" s="39">
        <v>161.26961</v>
      </c>
      <c r="C70" s="39">
        <v>8.94665</v>
      </c>
      <c r="D70" s="39">
        <v>170.21626000000001</v>
      </c>
      <c r="E70" s="39">
        <v>266</v>
      </c>
      <c r="F70" s="39">
        <v>187.23</v>
      </c>
      <c r="G70" s="40">
        <f t="shared" si="33"/>
        <v>25.96038999999999</v>
      </c>
      <c r="H70" s="41">
        <f t="shared" si="34"/>
        <v>0.16097509009912028</v>
      </c>
    </row>
    <row r="71" spans="1:8" ht="16" customHeight="1" thickBot="1" x14ac:dyDescent="0.5">
      <c r="A71" s="25" t="s">
        <v>81</v>
      </c>
      <c r="B71" s="39">
        <v>384.516705</v>
      </c>
      <c r="C71" s="39">
        <v>12</v>
      </c>
      <c r="D71" s="39">
        <v>396.516705</v>
      </c>
      <c r="E71" s="39">
        <v>345.64</v>
      </c>
      <c r="F71" s="39">
        <v>473.2</v>
      </c>
      <c r="G71" s="40">
        <f t="shared" si="33"/>
        <v>88.683294999999987</v>
      </c>
      <c r="H71" s="41">
        <f t="shared" si="34"/>
        <v>0.23063574052003796</v>
      </c>
    </row>
    <row r="72" spans="1:8" ht="16" thickBot="1" x14ac:dyDescent="0.5">
      <c r="A72" s="25" t="s">
        <v>82</v>
      </c>
      <c r="B72" s="39">
        <v>17.612411000000002</v>
      </c>
      <c r="C72" s="39">
        <v>0</v>
      </c>
      <c r="D72" s="39">
        <v>17.612411000000002</v>
      </c>
      <c r="E72" s="39">
        <v>17.850000000000001</v>
      </c>
      <c r="F72" s="39">
        <v>23.393000000000001</v>
      </c>
      <c r="G72" s="40">
        <f t="shared" si="33"/>
        <v>5.7805889999999991</v>
      </c>
      <c r="H72" s="41">
        <f t="shared" si="34"/>
        <v>0.32821111203911824</v>
      </c>
    </row>
    <row r="73" spans="1:8" ht="16" thickBot="1" x14ac:dyDescent="0.5">
      <c r="A73" s="25" t="s">
        <v>83</v>
      </c>
      <c r="B73" s="39">
        <v>4.4326980000000002</v>
      </c>
      <c r="C73" s="39">
        <v>0</v>
      </c>
      <c r="D73" s="43">
        <v>4.4326980000000002</v>
      </c>
      <c r="E73" s="39">
        <v>4.5</v>
      </c>
      <c r="F73" s="39">
        <v>5.09</v>
      </c>
      <c r="G73" s="40">
        <f t="shared" si="33"/>
        <v>0.65730199999999961</v>
      </c>
      <c r="H73" s="41">
        <f t="shared" si="34"/>
        <v>0.14828485946933437</v>
      </c>
    </row>
    <row r="74" spans="1:8" ht="16" thickBot="1" x14ac:dyDescent="0.5">
      <c r="A74" s="48" t="s">
        <v>84</v>
      </c>
      <c r="B74" s="49">
        <v>8440.0315449999998</v>
      </c>
      <c r="C74" s="49">
        <v>240.48289</v>
      </c>
      <c r="D74" s="49">
        <v>8678.8146970000016</v>
      </c>
      <c r="E74" s="49">
        <v>8511.76</v>
      </c>
      <c r="F74" s="49">
        <v>10492.080000000002</v>
      </c>
      <c r="G74" s="49">
        <f t="shared" si="33"/>
        <v>2052.0484550000019</v>
      </c>
      <c r="H74" s="51">
        <f t="shared" si="34"/>
        <v>0.24313279447582942</v>
      </c>
    </row>
    <row r="75" spans="1:8" ht="28" customHeight="1" x14ac:dyDescent="0.45">
      <c r="A75" s="54" t="s">
        <v>85</v>
      </c>
      <c r="B75" s="54"/>
      <c r="C75" s="54"/>
      <c r="D75" s="54"/>
      <c r="E75" s="54"/>
      <c r="F75" s="54"/>
      <c r="G75" s="54"/>
      <c r="H75" s="54"/>
    </row>
    <row r="76" spans="1:8" x14ac:dyDescent="0.45">
      <c r="A76" s="54" t="s">
        <v>86</v>
      </c>
      <c r="B76" s="54"/>
      <c r="C76" s="54"/>
      <c r="D76" s="54"/>
      <c r="E76" s="54"/>
      <c r="F76" s="54"/>
      <c r="G76" s="54"/>
      <c r="H76" s="54"/>
    </row>
    <row r="77" spans="1:8" x14ac:dyDescent="0.45">
      <c r="A77" s="55" t="s">
        <v>87</v>
      </c>
      <c r="B77" s="55"/>
      <c r="C77" s="55"/>
      <c r="D77" s="55"/>
      <c r="E77" s="55"/>
      <c r="F77" s="55"/>
      <c r="G77" s="55"/>
      <c r="H77" s="55"/>
    </row>
    <row r="78" spans="1:8" x14ac:dyDescent="0.45">
      <c r="A78" s="55" t="s">
        <v>88</v>
      </c>
      <c r="B78" s="55"/>
      <c r="C78" s="55"/>
      <c r="D78" s="55"/>
      <c r="E78" s="55"/>
      <c r="F78" s="55"/>
      <c r="G78" s="55"/>
      <c r="H78" s="55"/>
    </row>
  </sheetData>
  <mergeCells count="12">
    <mergeCell ref="A75:H75"/>
    <mergeCell ref="A76:H76"/>
    <mergeCell ref="A77:H77"/>
    <mergeCell ref="A78:H78"/>
    <mergeCell ref="A1:H1"/>
    <mergeCell ref="A2:H2"/>
    <mergeCell ref="B3:B4"/>
    <mergeCell ref="C3:C4"/>
    <mergeCell ref="D3:D4"/>
    <mergeCell ref="E3:E4"/>
    <mergeCell ref="F3:F4"/>
    <mergeCell ref="G3:H3"/>
  </mergeCells>
  <printOptions horizontalCentered="1"/>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NSF FY23 Req by Program</vt:lpstr>
      <vt:lpstr>'NSF FY23 Req by Program'!Print_Area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Brosnahan, John C.</dc:creator>
  <cp:lastModifiedBy>Chantel</cp:lastModifiedBy>
  <cp:lastPrinted>2022-03-28T10:56:04Z</cp:lastPrinted>
  <dcterms:created xsi:type="dcterms:W3CDTF">2021-04-20T12:03:35Z</dcterms:created>
  <dcterms:modified xsi:type="dcterms:W3CDTF">2022-03-29T14:09:36Z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