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15" windowWidth="15195" windowHeight="8190" activeTab="1"/>
  </bookViews>
  <sheets>
    <sheet name="Detections" sheetId="1" r:id="rId1"/>
    <sheet name="Sighting conditions" sheetId="2" r:id="rId2"/>
  </sheets>
  <calcPr calcId="125725"/>
</workbook>
</file>

<file path=xl/calcChain.xml><?xml version="1.0" encoding="utf-8"?>
<calcChain xmlns="http://schemas.openxmlformats.org/spreadsheetml/2006/main">
  <c r="W239" i="1"/>
  <c r="U239"/>
  <c r="V239" s="1"/>
  <c r="W238"/>
  <c r="U238"/>
  <c r="V238" s="1"/>
  <c r="W237"/>
  <c r="U237"/>
  <c r="V237" s="1"/>
  <c r="W236"/>
  <c r="U236"/>
  <c r="V236" s="1"/>
  <c r="W235"/>
  <c r="U235"/>
  <c r="V235" s="1"/>
  <c r="W234"/>
  <c r="U234"/>
  <c r="V234" s="1"/>
  <c r="W233"/>
  <c r="U233"/>
  <c r="V233" s="1"/>
  <c r="W232"/>
  <c r="U232"/>
  <c r="V232" s="1"/>
  <c r="W231"/>
  <c r="U231"/>
  <c r="V231" s="1"/>
  <c r="W230"/>
  <c r="U230"/>
  <c r="W229"/>
  <c r="U229"/>
  <c r="V229" s="1"/>
  <c r="W228"/>
  <c r="U228"/>
  <c r="W227"/>
  <c r="U227"/>
  <c r="V227" s="1"/>
  <c r="W226"/>
  <c r="U226"/>
  <c r="W225"/>
  <c r="U225"/>
  <c r="V225" s="1"/>
  <c r="W224"/>
  <c r="U224"/>
  <c r="W223"/>
  <c r="U223"/>
  <c r="V223" s="1"/>
  <c r="W222"/>
  <c r="U222"/>
  <c r="W221"/>
  <c r="U221"/>
  <c r="V221" s="1"/>
  <c r="W220"/>
  <c r="U220"/>
  <c r="W219"/>
  <c r="U219"/>
  <c r="V219" s="1"/>
  <c r="W218"/>
  <c r="U218"/>
  <c r="W217"/>
  <c r="U217"/>
  <c r="V217" s="1"/>
  <c r="W216"/>
  <c r="U216"/>
  <c r="W215"/>
  <c r="U215"/>
  <c r="V215" s="1"/>
  <c r="W214"/>
  <c r="U214"/>
  <c r="W213"/>
  <c r="U213"/>
  <c r="V213" s="1"/>
  <c r="W212"/>
  <c r="U212"/>
  <c r="W211"/>
  <c r="U211"/>
  <c r="V211" s="1"/>
  <c r="W210"/>
  <c r="U210"/>
  <c r="W209"/>
  <c r="U209"/>
  <c r="V209" s="1"/>
  <c r="W208"/>
  <c r="U208"/>
  <c r="W207"/>
  <c r="U207"/>
  <c r="V207" s="1"/>
  <c r="W206"/>
  <c r="U206"/>
  <c r="W205"/>
  <c r="U205"/>
  <c r="V205" s="1"/>
  <c r="W204"/>
  <c r="U204"/>
  <c r="W203"/>
  <c r="U203"/>
  <c r="V203" s="1"/>
  <c r="W202"/>
  <c r="U202"/>
  <c r="W201"/>
  <c r="U201"/>
  <c r="V201" s="1"/>
  <c r="W200"/>
  <c r="U200"/>
  <c r="W199"/>
  <c r="U199"/>
  <c r="V199" s="1"/>
  <c r="W198"/>
  <c r="U198"/>
  <c r="W197"/>
  <c r="U197"/>
  <c r="V197" s="1"/>
  <c r="W196"/>
  <c r="U196"/>
  <c r="W195"/>
  <c r="U195"/>
  <c r="V195" s="1"/>
  <c r="W194"/>
  <c r="U194"/>
  <c r="W193"/>
  <c r="U193"/>
  <c r="V193" s="1"/>
  <c r="W192"/>
  <c r="U192"/>
  <c r="W191"/>
  <c r="U191"/>
  <c r="V191" s="1"/>
  <c r="W190"/>
  <c r="U190"/>
  <c r="W189"/>
  <c r="U189"/>
  <c r="V189" s="1"/>
  <c r="W188"/>
  <c r="U188"/>
  <c r="W187"/>
  <c r="U187"/>
  <c r="V187" s="1"/>
  <c r="W186"/>
  <c r="U186"/>
  <c r="W185"/>
  <c r="U185"/>
  <c r="V185" s="1"/>
  <c r="W184"/>
  <c r="U184"/>
  <c r="W183"/>
  <c r="U183"/>
  <c r="V183" s="1"/>
  <c r="W182"/>
  <c r="U182"/>
  <c r="W181"/>
  <c r="U181"/>
  <c r="V181" s="1"/>
  <c r="W180"/>
  <c r="U180"/>
  <c r="W179"/>
  <c r="U179"/>
  <c r="V179" s="1"/>
  <c r="W178"/>
  <c r="U178"/>
  <c r="W177"/>
  <c r="U177"/>
  <c r="V177" s="1"/>
  <c r="W176"/>
  <c r="U176"/>
  <c r="W175"/>
  <c r="U175"/>
  <c r="V175" s="1"/>
  <c r="W174"/>
  <c r="U174"/>
  <c r="W173"/>
  <c r="U173"/>
  <c r="V173" s="1"/>
  <c r="W172"/>
  <c r="U172"/>
  <c r="W171"/>
  <c r="U171"/>
  <c r="V171" s="1"/>
  <c r="W170"/>
  <c r="U170"/>
  <c r="W169"/>
  <c r="U169"/>
  <c r="V169" s="1"/>
  <c r="W168"/>
  <c r="U168"/>
  <c r="W167"/>
  <c r="U167"/>
  <c r="V167" s="1"/>
  <c r="W166"/>
  <c r="U166"/>
  <c r="W165"/>
  <c r="U165"/>
  <c r="V165" s="1"/>
  <c r="W164"/>
  <c r="U164"/>
  <c r="W163"/>
  <c r="U163"/>
  <c r="V163" s="1"/>
  <c r="W162"/>
  <c r="U162"/>
  <c r="W161"/>
  <c r="U161"/>
  <c r="V161" s="1"/>
  <c r="W160"/>
  <c r="U160"/>
  <c r="W159"/>
  <c r="U159"/>
  <c r="V159" s="1"/>
  <c r="W158"/>
  <c r="U158"/>
  <c r="W157"/>
  <c r="U157"/>
  <c r="V157" s="1"/>
  <c r="W156"/>
  <c r="U156"/>
  <c r="W155"/>
  <c r="U155"/>
  <c r="V155" s="1"/>
  <c r="W154"/>
  <c r="U154"/>
  <c r="W153"/>
  <c r="U153"/>
  <c r="V153" s="1"/>
  <c r="W152"/>
  <c r="U152"/>
  <c r="W151"/>
  <c r="U151"/>
  <c r="V156" s="1"/>
  <c r="W150"/>
  <c r="U150"/>
  <c r="W149"/>
  <c r="U149"/>
  <c r="V149" s="1"/>
  <c r="W148"/>
  <c r="V148"/>
  <c r="U148"/>
  <c r="W147"/>
  <c r="U147"/>
  <c r="V160" s="1"/>
  <c r="W146"/>
  <c r="U146"/>
  <c r="W145"/>
  <c r="U145"/>
  <c r="V224" s="1"/>
  <c r="W144"/>
  <c r="V144"/>
  <c r="U144"/>
  <c r="BM142"/>
  <c r="BK142"/>
  <c r="BI142"/>
  <c r="BE142"/>
  <c r="BF142" s="1"/>
  <c r="BG142" s="1"/>
  <c r="BC142"/>
  <c r="BD142" s="1"/>
  <c r="BB142"/>
  <c r="W142"/>
  <c r="T142"/>
  <c r="BH142" s="1"/>
  <c r="S142"/>
  <c r="Q142"/>
  <c r="P142"/>
  <c r="J142"/>
  <c r="BM141"/>
  <c r="BL141"/>
  <c r="BK141"/>
  <c r="BJ141"/>
  <c r="BI141"/>
  <c r="BE141"/>
  <c r="BF141" s="1"/>
  <c r="BG141" s="1"/>
  <c r="BC141"/>
  <c r="BD141" s="1"/>
  <c r="BB141"/>
  <c r="W141"/>
  <c r="T141"/>
  <c r="BH141" s="1"/>
  <c r="S141"/>
  <c r="Q141"/>
  <c r="P141"/>
  <c r="J141"/>
  <c r="BM140"/>
  <c r="BL140"/>
  <c r="BK140"/>
  <c r="BI140"/>
  <c r="BE140"/>
  <c r="BF140" s="1"/>
  <c r="BG140" s="1"/>
  <c r="BC140"/>
  <c r="BD140" s="1"/>
  <c r="BB140"/>
  <c r="W140"/>
  <c r="T140"/>
  <c r="BJ140" s="1"/>
  <c r="S140"/>
  <c r="Q140"/>
  <c r="P140"/>
  <c r="J140"/>
  <c r="BM139"/>
  <c r="BK139"/>
  <c r="BI139"/>
  <c r="BE139"/>
  <c r="BF139" s="1"/>
  <c r="BG139" s="1"/>
  <c r="BC139"/>
  <c r="BD139" s="1"/>
  <c r="BB139"/>
  <c r="W139"/>
  <c r="T139"/>
  <c r="BL139" s="1"/>
  <c r="S139"/>
  <c r="Q139"/>
  <c r="P139"/>
  <c r="J139"/>
  <c r="BM138"/>
  <c r="BK138"/>
  <c r="BI138"/>
  <c r="BE138"/>
  <c r="BF138" s="1"/>
  <c r="BG138" s="1"/>
  <c r="BC138"/>
  <c r="BD138" s="1"/>
  <c r="BB138"/>
  <c r="W138"/>
  <c r="T138"/>
  <c r="BH138" s="1"/>
  <c r="S138"/>
  <c r="Q138"/>
  <c r="P138"/>
  <c r="J138"/>
  <c r="BM137"/>
  <c r="BL137"/>
  <c r="BK137"/>
  <c r="BJ137"/>
  <c r="BI137"/>
  <c r="BE137"/>
  <c r="BF137" s="1"/>
  <c r="BG137" s="1"/>
  <c r="BC137"/>
  <c r="BD137" s="1"/>
  <c r="BB137"/>
  <c r="W137"/>
  <c r="T137"/>
  <c r="BH137" s="1"/>
  <c r="S137"/>
  <c r="Q137"/>
  <c r="P137"/>
  <c r="J137"/>
  <c r="BM136"/>
  <c r="BL136"/>
  <c r="BK136"/>
  <c r="BI136"/>
  <c r="BE136"/>
  <c r="BF136" s="1"/>
  <c r="BG136" s="1"/>
  <c r="BC136"/>
  <c r="BD136" s="1"/>
  <c r="BB136"/>
  <c r="W136"/>
  <c r="T136"/>
  <c r="BJ136" s="1"/>
  <c r="S136"/>
  <c r="Q136"/>
  <c r="P136"/>
  <c r="J136"/>
  <c r="BM135"/>
  <c r="BK135"/>
  <c r="BI135"/>
  <c r="BE135"/>
  <c r="BF135" s="1"/>
  <c r="BG135" s="1"/>
  <c r="BC135"/>
  <c r="BD135" s="1"/>
  <c r="BB135"/>
  <c r="W135"/>
  <c r="T135"/>
  <c r="BL135" s="1"/>
  <c r="S135"/>
  <c r="Q135"/>
  <c r="P135"/>
  <c r="J135"/>
  <c r="BM134"/>
  <c r="BK134"/>
  <c r="BI134"/>
  <c r="BE134"/>
  <c r="BF134" s="1"/>
  <c r="BG134" s="1"/>
  <c r="BC134"/>
  <c r="BD134" s="1"/>
  <c r="BB134"/>
  <c r="W134"/>
  <c r="T134"/>
  <c r="BH134" s="1"/>
  <c r="S134"/>
  <c r="Q134"/>
  <c r="P134"/>
  <c r="J134"/>
  <c r="BM133"/>
  <c r="BL133"/>
  <c r="BK133"/>
  <c r="BJ133"/>
  <c r="BI133"/>
  <c r="BE133"/>
  <c r="BF133" s="1"/>
  <c r="BG133" s="1"/>
  <c r="BC133"/>
  <c r="BD133" s="1"/>
  <c r="BB133"/>
  <c r="W133"/>
  <c r="T133"/>
  <c r="BH133" s="1"/>
  <c r="S133"/>
  <c r="Q133"/>
  <c r="P133"/>
  <c r="J133"/>
  <c r="BM132"/>
  <c r="BL132"/>
  <c r="BK132"/>
  <c r="BI132"/>
  <c r="BE132"/>
  <c r="BF132" s="1"/>
  <c r="BG132" s="1"/>
  <c r="BC132"/>
  <c r="BD132" s="1"/>
  <c r="BB132"/>
  <c r="W132"/>
  <c r="T132"/>
  <c r="BJ132" s="1"/>
  <c r="S132"/>
  <c r="Q132"/>
  <c r="P132"/>
  <c r="J132"/>
  <c r="BM131"/>
  <c r="BK131"/>
  <c r="BI131"/>
  <c r="BE131"/>
  <c r="BF131" s="1"/>
  <c r="BG131" s="1"/>
  <c r="BC131"/>
  <c r="BD131" s="1"/>
  <c r="BB131"/>
  <c r="W131"/>
  <c r="T131"/>
  <c r="BL131" s="1"/>
  <c r="S131"/>
  <c r="Q131"/>
  <c r="P131"/>
  <c r="J131"/>
  <c r="BM130"/>
  <c r="BK130"/>
  <c r="BI130"/>
  <c r="BE130"/>
  <c r="BF130" s="1"/>
  <c r="BG130" s="1"/>
  <c r="BC130"/>
  <c r="BD130" s="1"/>
  <c r="BB130"/>
  <c r="W130"/>
  <c r="T130"/>
  <c r="BH130" s="1"/>
  <c r="S130"/>
  <c r="Q130"/>
  <c r="P130"/>
  <c r="J130"/>
  <c r="BM129"/>
  <c r="BL129"/>
  <c r="BK129"/>
  <c r="BJ129"/>
  <c r="BI129"/>
  <c r="BE129"/>
  <c r="BF129" s="1"/>
  <c r="BG129" s="1"/>
  <c r="BC129"/>
  <c r="BD129" s="1"/>
  <c r="BB129"/>
  <c r="W129"/>
  <c r="T129"/>
  <c r="BH129" s="1"/>
  <c r="S129"/>
  <c r="Q129"/>
  <c r="P129"/>
  <c r="J129"/>
  <c r="BM128"/>
  <c r="BL128"/>
  <c r="BK128"/>
  <c r="BJ128"/>
  <c r="BI128"/>
  <c r="BH128"/>
  <c r="BE128"/>
  <c r="BF128" s="1"/>
  <c r="BG128" s="1"/>
  <c r="BC128"/>
  <c r="BD128" s="1"/>
  <c r="BB128"/>
  <c r="BM127"/>
  <c r="BL127"/>
  <c r="BK127"/>
  <c r="BJ127"/>
  <c r="BI127"/>
  <c r="BH127"/>
  <c r="BE127"/>
  <c r="BF127" s="1"/>
  <c r="BG127" s="1"/>
  <c r="BC127"/>
  <c r="BD127" s="1"/>
  <c r="BB127"/>
  <c r="BM126"/>
  <c r="BL126"/>
  <c r="BK126"/>
  <c r="BJ126"/>
  <c r="BI126"/>
  <c r="BH126"/>
  <c r="BE126"/>
  <c r="BF126" s="1"/>
  <c r="BG126" s="1"/>
  <c r="BC126"/>
  <c r="BD126" s="1"/>
  <c r="BB126"/>
  <c r="BM125"/>
  <c r="BL125"/>
  <c r="BK125"/>
  <c r="BJ125"/>
  <c r="BI125"/>
  <c r="BH125"/>
  <c r="BE125"/>
  <c r="BF125" s="1"/>
  <c r="BG125" s="1"/>
  <c r="BC125"/>
  <c r="BD125" s="1"/>
  <c r="BB125"/>
  <c r="BM124"/>
  <c r="BL124"/>
  <c r="BK124"/>
  <c r="BJ124"/>
  <c r="BI124"/>
  <c r="BH124"/>
  <c r="BE124"/>
  <c r="BF124" s="1"/>
  <c r="BG124" s="1"/>
  <c r="BC124"/>
  <c r="BD124" s="1"/>
  <c r="BB124"/>
  <c r="BM123"/>
  <c r="BL123"/>
  <c r="BK123"/>
  <c r="BJ123"/>
  <c r="BI123"/>
  <c r="BH123"/>
  <c r="BE123"/>
  <c r="BF123" s="1"/>
  <c r="BG123" s="1"/>
  <c r="BC123"/>
  <c r="BD123" s="1"/>
  <c r="BB123"/>
  <c r="BM122"/>
  <c r="BL122"/>
  <c r="BK122"/>
  <c r="BJ122"/>
  <c r="BI122"/>
  <c r="BH122"/>
  <c r="BE122"/>
  <c r="BF122" s="1"/>
  <c r="BG122" s="1"/>
  <c r="BC122"/>
  <c r="BD122" s="1"/>
  <c r="BB122"/>
  <c r="BM121"/>
  <c r="BL121"/>
  <c r="BK121"/>
  <c r="BJ121"/>
  <c r="BI121"/>
  <c r="BH121"/>
  <c r="BE121"/>
  <c r="BF121" s="1"/>
  <c r="BG121" s="1"/>
  <c r="BC121"/>
  <c r="BD121" s="1"/>
  <c r="BB121"/>
  <c r="BM120"/>
  <c r="BL120"/>
  <c r="BK120"/>
  <c r="BJ120"/>
  <c r="BI120"/>
  <c r="BH120"/>
  <c r="BE120"/>
  <c r="BF120" s="1"/>
  <c r="BG120" s="1"/>
  <c r="BC120"/>
  <c r="BD120" s="1"/>
  <c r="BB120"/>
  <c r="BM119"/>
  <c r="BL119"/>
  <c r="BK119"/>
  <c r="BJ119"/>
  <c r="BI119"/>
  <c r="BH119"/>
  <c r="BE119"/>
  <c r="BF119" s="1"/>
  <c r="BG119" s="1"/>
  <c r="BC119"/>
  <c r="BD119" s="1"/>
  <c r="BB119"/>
  <c r="BM118"/>
  <c r="BL118"/>
  <c r="BK118"/>
  <c r="BJ118"/>
  <c r="BI118"/>
  <c r="BH118"/>
  <c r="BE118"/>
  <c r="BF118" s="1"/>
  <c r="BG118" s="1"/>
  <c r="BC118"/>
  <c r="BD118" s="1"/>
  <c r="BB118"/>
  <c r="BM117"/>
  <c r="BL117"/>
  <c r="BK117"/>
  <c r="BJ117"/>
  <c r="BI117"/>
  <c r="BH117"/>
  <c r="BE117"/>
  <c r="BF117" s="1"/>
  <c r="BG117" s="1"/>
  <c r="BC117"/>
  <c r="BD117" s="1"/>
  <c r="BB117"/>
  <c r="BM116"/>
  <c r="BL116"/>
  <c r="BK116"/>
  <c r="BJ116"/>
  <c r="BI116"/>
  <c r="BH116"/>
  <c r="BE116"/>
  <c r="BF116" s="1"/>
  <c r="BG116" s="1"/>
  <c r="BC116"/>
  <c r="BD116" s="1"/>
  <c r="BB116"/>
  <c r="BM115"/>
  <c r="BL115"/>
  <c r="BK115"/>
  <c r="BJ115"/>
  <c r="BI115"/>
  <c r="BH115"/>
  <c r="BE115"/>
  <c r="BF115" s="1"/>
  <c r="BG115" s="1"/>
  <c r="BC115"/>
  <c r="BD115" s="1"/>
  <c r="BB115"/>
  <c r="BM114"/>
  <c r="BL114"/>
  <c r="BK114"/>
  <c r="BJ114"/>
  <c r="BI114"/>
  <c r="BH114"/>
  <c r="BE114"/>
  <c r="BF114" s="1"/>
  <c r="BG114" s="1"/>
  <c r="BC114"/>
  <c r="BD114" s="1"/>
  <c r="BB114"/>
  <c r="BM113"/>
  <c r="BL113"/>
  <c r="BK113"/>
  <c r="BJ113"/>
  <c r="BI113"/>
  <c r="BH113"/>
  <c r="BE113"/>
  <c r="BF113" s="1"/>
  <c r="BG113" s="1"/>
  <c r="BC113"/>
  <c r="BD113" s="1"/>
  <c r="BB113"/>
  <c r="BM112"/>
  <c r="BL112"/>
  <c r="BK112"/>
  <c r="BJ112"/>
  <c r="BI112"/>
  <c r="BH112"/>
  <c r="BE112"/>
  <c r="BF112" s="1"/>
  <c r="BG112" s="1"/>
  <c r="BC112"/>
  <c r="BD112" s="1"/>
  <c r="BB112"/>
  <c r="BM111"/>
  <c r="BL111"/>
  <c r="BK111"/>
  <c r="BJ111"/>
  <c r="BI111"/>
  <c r="BH111"/>
  <c r="BE111"/>
  <c r="BF111" s="1"/>
  <c r="BG111" s="1"/>
  <c r="BC111"/>
  <c r="BD111" s="1"/>
  <c r="BB111"/>
  <c r="BM110"/>
  <c r="BL110"/>
  <c r="BK110"/>
  <c r="BJ110"/>
  <c r="BI110"/>
  <c r="BH110"/>
  <c r="BE110"/>
  <c r="BF110" s="1"/>
  <c r="BG110" s="1"/>
  <c r="BC110"/>
  <c r="BD110" s="1"/>
  <c r="BB110"/>
  <c r="BM109"/>
  <c r="BL109"/>
  <c r="BK109"/>
  <c r="BJ109"/>
  <c r="BI109"/>
  <c r="BH109"/>
  <c r="BE109"/>
  <c r="BF109" s="1"/>
  <c r="BG109" s="1"/>
  <c r="BC109"/>
  <c r="BD109" s="1"/>
  <c r="BB109"/>
  <c r="BM108"/>
  <c r="BL108"/>
  <c r="BK108"/>
  <c r="BJ108"/>
  <c r="BI108"/>
  <c r="BH108"/>
  <c r="BE108"/>
  <c r="BF108" s="1"/>
  <c r="BG108" s="1"/>
  <c r="BC108"/>
  <c r="BD108" s="1"/>
  <c r="BB108"/>
  <c r="BM107"/>
  <c r="BL107"/>
  <c r="BK107"/>
  <c r="BJ107"/>
  <c r="BI107"/>
  <c r="BH107"/>
  <c r="BE107"/>
  <c r="BF107" s="1"/>
  <c r="BG107" s="1"/>
  <c r="BC107"/>
  <c r="BD107" s="1"/>
  <c r="BB107"/>
  <c r="BM106"/>
  <c r="BL106"/>
  <c r="BK106"/>
  <c r="BJ106"/>
  <c r="BI106"/>
  <c r="BH106"/>
  <c r="BE106"/>
  <c r="BF106" s="1"/>
  <c r="BG106" s="1"/>
  <c r="BC106"/>
  <c r="BD106" s="1"/>
  <c r="BB106"/>
  <c r="BM105"/>
  <c r="BL105"/>
  <c r="BK105"/>
  <c r="BJ105"/>
  <c r="BI105"/>
  <c r="BH105"/>
  <c r="BE105"/>
  <c r="BF105" s="1"/>
  <c r="BG105" s="1"/>
  <c r="BC105"/>
  <c r="BD105" s="1"/>
  <c r="BB105"/>
  <c r="BM104"/>
  <c r="BL104"/>
  <c r="BK104"/>
  <c r="BJ104"/>
  <c r="BI104"/>
  <c r="BH104"/>
  <c r="BE104"/>
  <c r="BF104" s="1"/>
  <c r="BG104" s="1"/>
  <c r="BC104"/>
  <c r="BD104" s="1"/>
  <c r="BB104"/>
  <c r="BM103"/>
  <c r="BL103"/>
  <c r="BK103"/>
  <c r="BJ103"/>
  <c r="BI103"/>
  <c r="BH103"/>
  <c r="BE103"/>
  <c r="BF103" s="1"/>
  <c r="BG103" s="1"/>
  <c r="BC103"/>
  <c r="BD103" s="1"/>
  <c r="BB103"/>
  <c r="BM102"/>
  <c r="BL102"/>
  <c r="BK102"/>
  <c r="BJ102"/>
  <c r="BI102"/>
  <c r="BH102"/>
  <c r="BE102"/>
  <c r="BF102" s="1"/>
  <c r="BG102" s="1"/>
  <c r="BC102"/>
  <c r="BD102" s="1"/>
  <c r="BB102"/>
  <c r="BM101"/>
  <c r="BL101"/>
  <c r="BK101"/>
  <c r="BJ101"/>
  <c r="BI101"/>
  <c r="BH101"/>
  <c r="BE101"/>
  <c r="BF101" s="1"/>
  <c r="BG101" s="1"/>
  <c r="BC101"/>
  <c r="BD101" s="1"/>
  <c r="BB101"/>
  <c r="BM100"/>
  <c r="BL100"/>
  <c r="BK100"/>
  <c r="BJ100"/>
  <c r="BI100"/>
  <c r="BH100"/>
  <c r="BE100"/>
  <c r="BF100" s="1"/>
  <c r="BG100" s="1"/>
  <c r="BC100"/>
  <c r="BD100" s="1"/>
  <c r="BB100"/>
  <c r="BM99"/>
  <c r="BL99"/>
  <c r="BK99"/>
  <c r="BJ99"/>
  <c r="BI99"/>
  <c r="BH99"/>
  <c r="BE99"/>
  <c r="BF99" s="1"/>
  <c r="BG99" s="1"/>
  <c r="BC99"/>
  <c r="BD99" s="1"/>
  <c r="BB99"/>
  <c r="BM98"/>
  <c r="BL98"/>
  <c r="BK98"/>
  <c r="BJ98"/>
  <c r="BI98"/>
  <c r="BH98"/>
  <c r="BE98"/>
  <c r="BF98" s="1"/>
  <c r="BG98" s="1"/>
  <c r="BC98"/>
  <c r="BD98" s="1"/>
  <c r="BB98"/>
  <c r="BM97"/>
  <c r="BL97"/>
  <c r="BK97"/>
  <c r="BJ97"/>
  <c r="BI97"/>
  <c r="BH97"/>
  <c r="BE97"/>
  <c r="BF97" s="1"/>
  <c r="BG97" s="1"/>
  <c r="BC97"/>
  <c r="BD97" s="1"/>
  <c r="BB97"/>
  <c r="BM96"/>
  <c r="BL96"/>
  <c r="BK96"/>
  <c r="BJ96"/>
  <c r="BI96"/>
  <c r="BH96"/>
  <c r="BE96"/>
  <c r="BF96" s="1"/>
  <c r="BG96" s="1"/>
  <c r="BC96"/>
  <c r="BD96" s="1"/>
  <c r="BB96"/>
  <c r="BM95"/>
  <c r="BL95"/>
  <c r="BK95"/>
  <c r="BJ95"/>
  <c r="BI95"/>
  <c r="BH95"/>
  <c r="BE95"/>
  <c r="BF95" s="1"/>
  <c r="BG95" s="1"/>
  <c r="BC95"/>
  <c r="BD95" s="1"/>
  <c r="BB95"/>
  <c r="BM94"/>
  <c r="BL94"/>
  <c r="BK94"/>
  <c r="BJ94"/>
  <c r="BI94"/>
  <c r="BH94"/>
  <c r="BE94"/>
  <c r="BF94" s="1"/>
  <c r="BG94" s="1"/>
  <c r="BC94"/>
  <c r="BD94" s="1"/>
  <c r="BB94"/>
  <c r="BM93"/>
  <c r="BL93"/>
  <c r="BK93"/>
  <c r="BJ93"/>
  <c r="BI93"/>
  <c r="BH93"/>
  <c r="BE93"/>
  <c r="BF93" s="1"/>
  <c r="BG93" s="1"/>
  <c r="BC93"/>
  <c r="BD93" s="1"/>
  <c r="BB93"/>
  <c r="BM92"/>
  <c r="BL92"/>
  <c r="BK92"/>
  <c r="BJ92"/>
  <c r="BI92"/>
  <c r="BH92"/>
  <c r="BE92"/>
  <c r="BF92" s="1"/>
  <c r="BG92" s="1"/>
  <c r="BC92"/>
  <c r="BD92" s="1"/>
  <c r="BB92"/>
  <c r="BM91"/>
  <c r="BL91"/>
  <c r="BK91"/>
  <c r="BJ91"/>
  <c r="BI91"/>
  <c r="BH91"/>
  <c r="BE91"/>
  <c r="BF91" s="1"/>
  <c r="BG91" s="1"/>
  <c r="BC91"/>
  <c r="BD91" s="1"/>
  <c r="BB91"/>
  <c r="BM90"/>
  <c r="BL90"/>
  <c r="BK90"/>
  <c r="BJ90"/>
  <c r="BI90"/>
  <c r="BH90"/>
  <c r="BE90"/>
  <c r="BF90" s="1"/>
  <c r="BG90" s="1"/>
  <c r="BC90"/>
  <c r="BD90" s="1"/>
  <c r="BB90"/>
  <c r="BM89"/>
  <c r="BL89"/>
  <c r="BK89"/>
  <c r="BJ89"/>
  <c r="BI89"/>
  <c r="BH89"/>
  <c r="BE89"/>
  <c r="BF89" s="1"/>
  <c r="BG89" s="1"/>
  <c r="BC89"/>
  <c r="BD89" s="1"/>
  <c r="BB89"/>
  <c r="BM88"/>
  <c r="BL88"/>
  <c r="BK88"/>
  <c r="BJ88"/>
  <c r="BI88"/>
  <c r="BH88"/>
  <c r="BE88"/>
  <c r="BF88" s="1"/>
  <c r="BG88" s="1"/>
  <c r="BC88"/>
  <c r="BD88" s="1"/>
  <c r="BB88"/>
  <c r="BM87"/>
  <c r="BL87"/>
  <c r="BK87"/>
  <c r="BJ87"/>
  <c r="BI87"/>
  <c r="BH87"/>
  <c r="BE87"/>
  <c r="BF87" s="1"/>
  <c r="BG87" s="1"/>
  <c r="BC87"/>
  <c r="BD87" s="1"/>
  <c r="BB87"/>
  <c r="BM86"/>
  <c r="BL86"/>
  <c r="BK86"/>
  <c r="BJ86"/>
  <c r="BI86"/>
  <c r="BH86"/>
  <c r="BE86"/>
  <c r="BF86" s="1"/>
  <c r="BG86" s="1"/>
  <c r="BC86"/>
  <c r="BD86" s="1"/>
  <c r="BB86"/>
  <c r="BM85"/>
  <c r="BL85"/>
  <c r="BK85"/>
  <c r="BJ85"/>
  <c r="BI85"/>
  <c r="BH85"/>
  <c r="BE85"/>
  <c r="BF85" s="1"/>
  <c r="BG85" s="1"/>
  <c r="BC85"/>
  <c r="BD85" s="1"/>
  <c r="BB85"/>
  <c r="BM84"/>
  <c r="BL84"/>
  <c r="BK84"/>
  <c r="BJ84"/>
  <c r="BI84"/>
  <c r="BH84"/>
  <c r="BE84"/>
  <c r="BF84" s="1"/>
  <c r="BG84" s="1"/>
  <c r="BC84"/>
  <c r="BD84" s="1"/>
  <c r="BB84"/>
  <c r="BM83"/>
  <c r="BL83"/>
  <c r="BK83"/>
  <c r="BJ83"/>
  <c r="BI83"/>
  <c r="BH83"/>
  <c r="BE83"/>
  <c r="BF83" s="1"/>
  <c r="BG83" s="1"/>
  <c r="BC83"/>
  <c r="BD83" s="1"/>
  <c r="BB83"/>
  <c r="BM82"/>
  <c r="BL82"/>
  <c r="BK82"/>
  <c r="BJ82"/>
  <c r="BI82"/>
  <c r="BH82"/>
  <c r="BE82"/>
  <c r="BF82" s="1"/>
  <c r="BG82" s="1"/>
  <c r="BC82"/>
  <c r="BD82" s="1"/>
  <c r="BB82"/>
  <c r="BM81"/>
  <c r="BL81"/>
  <c r="BK81"/>
  <c r="BJ81"/>
  <c r="BI81"/>
  <c r="BH81"/>
  <c r="BE81"/>
  <c r="BF81" s="1"/>
  <c r="BG81" s="1"/>
  <c r="BC81"/>
  <c r="BD81" s="1"/>
  <c r="BB81"/>
  <c r="BM80"/>
  <c r="BL80"/>
  <c r="BK80"/>
  <c r="BJ80"/>
  <c r="BI80"/>
  <c r="BH80"/>
  <c r="BE80"/>
  <c r="BF80" s="1"/>
  <c r="BG80" s="1"/>
  <c r="BC80"/>
  <c r="BD80" s="1"/>
  <c r="BB80"/>
  <c r="BM79"/>
  <c r="BL79"/>
  <c r="BK79"/>
  <c r="BJ79"/>
  <c r="BI79"/>
  <c r="BH79"/>
  <c r="BE79"/>
  <c r="BF79" s="1"/>
  <c r="BG79" s="1"/>
  <c r="BC79"/>
  <c r="BD79" s="1"/>
  <c r="BB79"/>
  <c r="BM78"/>
  <c r="BL78"/>
  <c r="BK78"/>
  <c r="BJ78"/>
  <c r="BI78"/>
  <c r="BH78"/>
  <c r="BE78"/>
  <c r="BF78" s="1"/>
  <c r="BG78" s="1"/>
  <c r="BC78"/>
  <c r="BD78" s="1"/>
  <c r="BB78"/>
  <c r="BM77"/>
  <c r="BL77"/>
  <c r="BK77"/>
  <c r="BJ77"/>
  <c r="BI77"/>
  <c r="BH77"/>
  <c r="BE77"/>
  <c r="BF77" s="1"/>
  <c r="BG77" s="1"/>
  <c r="BC77"/>
  <c r="BD77" s="1"/>
  <c r="BB77"/>
  <c r="BM76"/>
  <c r="BL76"/>
  <c r="BK76"/>
  <c r="BJ76"/>
  <c r="BI76"/>
  <c r="BH76"/>
  <c r="BE76"/>
  <c r="BF76" s="1"/>
  <c r="BG76" s="1"/>
  <c r="BC76"/>
  <c r="BD76" s="1"/>
  <c r="BB76"/>
  <c r="BM75"/>
  <c r="BL75"/>
  <c r="BK75"/>
  <c r="BJ75"/>
  <c r="BI75"/>
  <c r="BH75"/>
  <c r="BE75"/>
  <c r="BF75" s="1"/>
  <c r="BG75" s="1"/>
  <c r="BC75"/>
  <c r="BD75" s="1"/>
  <c r="BB75"/>
  <c r="BM74"/>
  <c r="BL74"/>
  <c r="BK74"/>
  <c r="BJ74"/>
  <c r="BI74"/>
  <c r="BH74"/>
  <c r="BE74"/>
  <c r="BF74" s="1"/>
  <c r="BG74" s="1"/>
  <c r="BC74"/>
  <c r="BD74" s="1"/>
  <c r="BB74"/>
  <c r="BM73"/>
  <c r="BL73"/>
  <c r="BK73"/>
  <c r="BJ73"/>
  <c r="BI73"/>
  <c r="BH73"/>
  <c r="BE73"/>
  <c r="BF73" s="1"/>
  <c r="BG73" s="1"/>
  <c r="BC73"/>
  <c r="BD73" s="1"/>
  <c r="BB73"/>
  <c r="BM72"/>
  <c r="BL72"/>
  <c r="BK72"/>
  <c r="BJ72"/>
  <c r="BI72"/>
  <c r="BH72"/>
  <c r="BE72"/>
  <c r="BF72" s="1"/>
  <c r="BG72" s="1"/>
  <c r="BC72"/>
  <c r="BD72" s="1"/>
  <c r="BB72"/>
  <c r="BM71"/>
  <c r="BL71"/>
  <c r="BK71"/>
  <c r="BJ71"/>
  <c r="BI71"/>
  <c r="BH71"/>
  <c r="BE71"/>
  <c r="BF71" s="1"/>
  <c r="BG71" s="1"/>
  <c r="BC71"/>
  <c r="BD71" s="1"/>
  <c r="BB71"/>
  <c r="BM70"/>
  <c r="BL70"/>
  <c r="BK70"/>
  <c r="BJ70"/>
  <c r="BI70"/>
  <c r="BH70"/>
  <c r="BE70"/>
  <c r="BF70" s="1"/>
  <c r="BG70" s="1"/>
  <c r="BC70"/>
  <c r="BD70" s="1"/>
  <c r="BB70"/>
  <c r="BM69"/>
  <c r="BL69"/>
  <c r="BK69"/>
  <c r="BJ69"/>
  <c r="BI69"/>
  <c r="BH69"/>
  <c r="BE69"/>
  <c r="BF69" s="1"/>
  <c r="BG69" s="1"/>
  <c r="BC69"/>
  <c r="BD69" s="1"/>
  <c r="BB69"/>
  <c r="BM68"/>
  <c r="BL68"/>
  <c r="BK68"/>
  <c r="BJ68"/>
  <c r="BI68"/>
  <c r="BH68"/>
  <c r="BE68"/>
  <c r="BF68" s="1"/>
  <c r="BG68" s="1"/>
  <c r="BC68"/>
  <c r="BD68" s="1"/>
  <c r="BB68"/>
  <c r="BM67"/>
  <c r="BL67"/>
  <c r="BK67"/>
  <c r="BJ67"/>
  <c r="BI67"/>
  <c r="BH67"/>
  <c r="BE67"/>
  <c r="BF67" s="1"/>
  <c r="BG67" s="1"/>
  <c r="BC67"/>
  <c r="BD67" s="1"/>
  <c r="BB67"/>
  <c r="BM66"/>
  <c r="BL66"/>
  <c r="BK66"/>
  <c r="BJ66"/>
  <c r="BI66"/>
  <c r="BH66"/>
  <c r="BE66"/>
  <c r="BF66" s="1"/>
  <c r="BG66" s="1"/>
  <c r="BC66"/>
  <c r="BD66" s="1"/>
  <c r="BB66"/>
  <c r="BM65"/>
  <c r="BL65"/>
  <c r="BK65"/>
  <c r="BJ65"/>
  <c r="BI65"/>
  <c r="BH65"/>
  <c r="BE65"/>
  <c r="BF65" s="1"/>
  <c r="BG65" s="1"/>
  <c r="BC65"/>
  <c r="BD65" s="1"/>
  <c r="BB65"/>
  <c r="BM64"/>
  <c r="BL64"/>
  <c r="BK64"/>
  <c r="BJ64"/>
  <c r="BI64"/>
  <c r="BH64"/>
  <c r="BE64"/>
  <c r="BF64" s="1"/>
  <c r="BG64" s="1"/>
  <c r="BC64"/>
  <c r="BD64" s="1"/>
  <c r="BB64"/>
  <c r="BM63"/>
  <c r="BL63"/>
  <c r="BK63"/>
  <c r="BJ63"/>
  <c r="BI63"/>
  <c r="BH63"/>
  <c r="BE63"/>
  <c r="BF63" s="1"/>
  <c r="BG63" s="1"/>
  <c r="BC63"/>
  <c r="BD63" s="1"/>
  <c r="BB63"/>
  <c r="BM62"/>
  <c r="BL62"/>
  <c r="BK62"/>
  <c r="BJ62"/>
  <c r="BI62"/>
  <c r="BH62"/>
  <c r="BE62"/>
  <c r="BF62" s="1"/>
  <c r="BG62" s="1"/>
  <c r="BC62"/>
  <c r="BD62" s="1"/>
  <c r="BB62"/>
  <c r="BM61"/>
  <c r="BL61"/>
  <c r="BK61"/>
  <c r="BJ61"/>
  <c r="BI61"/>
  <c r="BH61"/>
  <c r="BE61"/>
  <c r="BF61" s="1"/>
  <c r="BG61" s="1"/>
  <c r="BC61"/>
  <c r="BD61" s="1"/>
  <c r="BB61"/>
  <c r="BM60"/>
  <c r="BL60"/>
  <c r="BK60"/>
  <c r="BJ60"/>
  <c r="BI60"/>
  <c r="BH60"/>
  <c r="BE60"/>
  <c r="BF60" s="1"/>
  <c r="BG60" s="1"/>
  <c r="BC60"/>
  <c r="BD60" s="1"/>
  <c r="BB60"/>
  <c r="BM59"/>
  <c r="BL59"/>
  <c r="BK59"/>
  <c r="BJ59"/>
  <c r="BI59"/>
  <c r="BH59"/>
  <c r="BE59"/>
  <c r="BF59" s="1"/>
  <c r="BG59" s="1"/>
  <c r="BC59"/>
  <c r="BD59" s="1"/>
  <c r="BB59"/>
  <c r="BM58"/>
  <c r="BL58"/>
  <c r="BK58"/>
  <c r="BJ58"/>
  <c r="BI58"/>
  <c r="BH58"/>
  <c r="BE58"/>
  <c r="BF58" s="1"/>
  <c r="BG58" s="1"/>
  <c r="BC58"/>
  <c r="BD58" s="1"/>
  <c r="BB58"/>
  <c r="BM57"/>
  <c r="BL57"/>
  <c r="BK57"/>
  <c r="BJ57"/>
  <c r="BI57"/>
  <c r="BH57"/>
  <c r="BE57"/>
  <c r="BF57" s="1"/>
  <c r="BG57" s="1"/>
  <c r="BC57"/>
  <c r="BD57" s="1"/>
  <c r="BB57"/>
  <c r="BM56"/>
  <c r="BL56"/>
  <c r="BK56"/>
  <c r="BJ56"/>
  <c r="BI56"/>
  <c r="BH56"/>
  <c r="BE56"/>
  <c r="BF56" s="1"/>
  <c r="BG56" s="1"/>
  <c r="BC56"/>
  <c r="BD56" s="1"/>
  <c r="BB56"/>
  <c r="BM55"/>
  <c r="BL55"/>
  <c r="BK55"/>
  <c r="BJ55"/>
  <c r="BI55"/>
  <c r="BH55"/>
  <c r="BE55"/>
  <c r="BF55" s="1"/>
  <c r="BG55" s="1"/>
  <c r="BC55"/>
  <c r="BD55" s="1"/>
  <c r="BB55"/>
  <c r="BM54"/>
  <c r="BL54"/>
  <c r="BK54"/>
  <c r="BJ54"/>
  <c r="BI54"/>
  <c r="BH54"/>
  <c r="BE54"/>
  <c r="BF54" s="1"/>
  <c r="BG54" s="1"/>
  <c r="BC54"/>
  <c r="BD54" s="1"/>
  <c r="BB54"/>
  <c r="BM53"/>
  <c r="BL53"/>
  <c r="BK53"/>
  <c r="BJ53"/>
  <c r="BI53"/>
  <c r="BH53"/>
  <c r="BE53"/>
  <c r="BF53" s="1"/>
  <c r="BG53" s="1"/>
  <c r="BC53"/>
  <c r="BD53" s="1"/>
  <c r="BB53"/>
  <c r="BM52"/>
  <c r="BL52"/>
  <c r="BK52"/>
  <c r="BJ52"/>
  <c r="BI52"/>
  <c r="BH52"/>
  <c r="BE52"/>
  <c r="BF52" s="1"/>
  <c r="BG52" s="1"/>
  <c r="BC52"/>
  <c r="BD52" s="1"/>
  <c r="BB52"/>
  <c r="BM51"/>
  <c r="BL51"/>
  <c r="BK51"/>
  <c r="BJ51"/>
  <c r="BI51"/>
  <c r="BH51"/>
  <c r="BE51"/>
  <c r="BF51" s="1"/>
  <c r="BG51" s="1"/>
  <c r="BC51"/>
  <c r="BD51" s="1"/>
  <c r="BB51"/>
  <c r="BM50"/>
  <c r="BL50"/>
  <c r="BK50"/>
  <c r="BJ50"/>
  <c r="BI50"/>
  <c r="BH50"/>
  <c r="BE50"/>
  <c r="BF50" s="1"/>
  <c r="BG50" s="1"/>
  <c r="BC50"/>
  <c r="BD50" s="1"/>
  <c r="BB50"/>
  <c r="BM49"/>
  <c r="BL49"/>
  <c r="BK49"/>
  <c r="BJ49"/>
  <c r="BI49"/>
  <c r="BH49"/>
  <c r="BE49"/>
  <c r="BF49" s="1"/>
  <c r="BG49" s="1"/>
  <c r="BC49"/>
  <c r="BD49" s="1"/>
  <c r="BB49"/>
  <c r="BM48"/>
  <c r="BL48"/>
  <c r="BK48"/>
  <c r="BJ48"/>
  <c r="BI48"/>
  <c r="BH48"/>
  <c r="BE48"/>
  <c r="BF48" s="1"/>
  <c r="BG48" s="1"/>
  <c r="BC48"/>
  <c r="BD48" s="1"/>
  <c r="BB48"/>
  <c r="BM47"/>
  <c r="BL47"/>
  <c r="BK47"/>
  <c r="BJ47"/>
  <c r="BI47"/>
  <c r="BH47"/>
  <c r="BE47"/>
  <c r="BF47" s="1"/>
  <c r="BG47" s="1"/>
  <c r="BC47"/>
  <c r="BD47" s="1"/>
  <c r="BB47"/>
  <c r="BM46"/>
  <c r="BL46"/>
  <c r="BK46"/>
  <c r="BJ46"/>
  <c r="BI46"/>
  <c r="BH46"/>
  <c r="BE46"/>
  <c r="BF46" s="1"/>
  <c r="BG46" s="1"/>
  <c r="BC46"/>
  <c r="BD46" s="1"/>
  <c r="BB46"/>
  <c r="BM45"/>
  <c r="BL45"/>
  <c r="BK45"/>
  <c r="BJ45"/>
  <c r="BI45"/>
  <c r="BH45"/>
  <c r="BE45"/>
  <c r="BF45" s="1"/>
  <c r="BG45" s="1"/>
  <c r="BC45"/>
  <c r="BD45" s="1"/>
  <c r="BB45"/>
  <c r="BM44"/>
  <c r="BL44"/>
  <c r="BK44"/>
  <c r="BJ44"/>
  <c r="BI44"/>
  <c r="BH44"/>
  <c r="BE44"/>
  <c r="BF44" s="1"/>
  <c r="BG44" s="1"/>
  <c r="BC44"/>
  <c r="BD44" s="1"/>
  <c r="BB44"/>
  <c r="BM43"/>
  <c r="BL43"/>
  <c r="BK43"/>
  <c r="BJ43"/>
  <c r="BI43"/>
  <c r="BH43"/>
  <c r="BE43"/>
  <c r="BF43" s="1"/>
  <c r="BG43" s="1"/>
  <c r="BC43"/>
  <c r="BD43" s="1"/>
  <c r="BB43"/>
  <c r="BM42"/>
  <c r="BL42"/>
  <c r="BK42"/>
  <c r="BJ42"/>
  <c r="BI42"/>
  <c r="BH42"/>
  <c r="BE42"/>
  <c r="BF42" s="1"/>
  <c r="BG42" s="1"/>
  <c r="BC42"/>
  <c r="BD42" s="1"/>
  <c r="BB42"/>
  <c r="BM41"/>
  <c r="BL41"/>
  <c r="BK41"/>
  <c r="BJ41"/>
  <c r="BI41"/>
  <c r="BH41"/>
  <c r="BE41"/>
  <c r="BF41" s="1"/>
  <c r="BG41" s="1"/>
  <c r="BC41"/>
  <c r="BD41" s="1"/>
  <c r="BB41"/>
  <c r="BM40"/>
  <c r="BL40"/>
  <c r="BK40"/>
  <c r="BJ40"/>
  <c r="BI40"/>
  <c r="BH40"/>
  <c r="BE40"/>
  <c r="BF40" s="1"/>
  <c r="BG40" s="1"/>
  <c r="BC40"/>
  <c r="BD40" s="1"/>
  <c r="BB40"/>
  <c r="BM39"/>
  <c r="BL39"/>
  <c r="BK39"/>
  <c r="BJ39"/>
  <c r="BI39"/>
  <c r="BH39"/>
  <c r="BE39"/>
  <c r="BF39" s="1"/>
  <c r="BG39" s="1"/>
  <c r="BC39"/>
  <c r="BD39" s="1"/>
  <c r="BB39"/>
  <c r="BM38"/>
  <c r="BL38"/>
  <c r="BK38"/>
  <c r="BJ38"/>
  <c r="BI38"/>
  <c r="BH38"/>
  <c r="BE38"/>
  <c r="BF38" s="1"/>
  <c r="BG38" s="1"/>
  <c r="BC38"/>
  <c r="BD38" s="1"/>
  <c r="BB38"/>
  <c r="BM37"/>
  <c r="BL37"/>
  <c r="BK37"/>
  <c r="BJ37"/>
  <c r="BI37"/>
  <c r="BH37"/>
  <c r="BE37"/>
  <c r="BF37" s="1"/>
  <c r="BG37" s="1"/>
  <c r="BC37"/>
  <c r="BD37" s="1"/>
  <c r="BB37"/>
  <c r="BM36"/>
  <c r="BL36"/>
  <c r="BK36"/>
  <c r="BJ36"/>
  <c r="BI36"/>
  <c r="BH36"/>
  <c r="BE36"/>
  <c r="BF36" s="1"/>
  <c r="BG36" s="1"/>
  <c r="BC36"/>
  <c r="BD36" s="1"/>
  <c r="BB36"/>
  <c r="BM35"/>
  <c r="BL35"/>
  <c r="BK35"/>
  <c r="BJ35"/>
  <c r="BI35"/>
  <c r="BH35"/>
  <c r="BE35"/>
  <c r="BF35" s="1"/>
  <c r="BG35" s="1"/>
  <c r="BC35"/>
  <c r="BD35" s="1"/>
  <c r="BB35"/>
  <c r="BM34"/>
  <c r="BL34"/>
  <c r="BK34"/>
  <c r="BJ34"/>
  <c r="BI34"/>
  <c r="BH34"/>
  <c r="BE34"/>
  <c r="BF34" s="1"/>
  <c r="BG34" s="1"/>
  <c r="BC34"/>
  <c r="BD34" s="1"/>
  <c r="BB34"/>
  <c r="BM33"/>
  <c r="BL33"/>
  <c r="BK33"/>
  <c r="BJ33"/>
  <c r="BI33"/>
  <c r="BH33"/>
  <c r="BE33"/>
  <c r="BF33" s="1"/>
  <c r="BG33" s="1"/>
  <c r="BC33"/>
  <c r="BD33" s="1"/>
  <c r="BB33"/>
  <c r="BM32"/>
  <c r="BL32"/>
  <c r="BK32"/>
  <c r="BJ32"/>
  <c r="BI32"/>
  <c r="BH32"/>
  <c r="BE32"/>
  <c r="BF32" s="1"/>
  <c r="BG32" s="1"/>
  <c r="BC32"/>
  <c r="BD32" s="1"/>
  <c r="BB32"/>
  <c r="BM31"/>
  <c r="BL31"/>
  <c r="BK31"/>
  <c r="BJ31"/>
  <c r="BI31"/>
  <c r="BH31"/>
  <c r="BE31"/>
  <c r="BF31" s="1"/>
  <c r="BG31" s="1"/>
  <c r="BC31"/>
  <c r="BD31" s="1"/>
  <c r="BB31"/>
  <c r="BM30"/>
  <c r="BL30"/>
  <c r="BK30"/>
  <c r="BJ30"/>
  <c r="BI30"/>
  <c r="BH30"/>
  <c r="BE30"/>
  <c r="BF30" s="1"/>
  <c r="BG30" s="1"/>
  <c r="BC30"/>
  <c r="BD30" s="1"/>
  <c r="BB30"/>
  <c r="BM29"/>
  <c r="BL29"/>
  <c r="BK29"/>
  <c r="BJ29"/>
  <c r="BI29"/>
  <c r="BH29"/>
  <c r="BE29"/>
  <c r="BF29" s="1"/>
  <c r="BG29" s="1"/>
  <c r="BC29"/>
  <c r="BD29" s="1"/>
  <c r="BB29"/>
  <c r="BM28"/>
  <c r="BL28"/>
  <c r="BK28"/>
  <c r="BJ28"/>
  <c r="BI28"/>
  <c r="BH28"/>
  <c r="BE28"/>
  <c r="BF28" s="1"/>
  <c r="BG28" s="1"/>
  <c r="BC28"/>
  <c r="BD28" s="1"/>
  <c r="BB28"/>
  <c r="BM27"/>
  <c r="BL27"/>
  <c r="BK27"/>
  <c r="BJ27"/>
  <c r="BI27"/>
  <c r="BH27"/>
  <c r="BE27"/>
  <c r="BF27" s="1"/>
  <c r="BG27" s="1"/>
  <c r="BC27"/>
  <c r="BD27" s="1"/>
  <c r="BB27"/>
  <c r="BM26"/>
  <c r="BL26"/>
  <c r="BK26"/>
  <c r="BJ26"/>
  <c r="BI26"/>
  <c r="BH26"/>
  <c r="BE26"/>
  <c r="BF26" s="1"/>
  <c r="BG26" s="1"/>
  <c r="BC26"/>
  <c r="BD26" s="1"/>
  <c r="BB26"/>
  <c r="BM25"/>
  <c r="BL25"/>
  <c r="BK25"/>
  <c r="BJ25"/>
  <c r="BI25"/>
  <c r="BH25"/>
  <c r="BE25"/>
  <c r="BF25" s="1"/>
  <c r="BG25" s="1"/>
  <c r="BC25"/>
  <c r="BD25" s="1"/>
  <c r="BB25"/>
  <c r="BM24"/>
  <c r="BL24"/>
  <c r="BK24"/>
  <c r="BJ24"/>
  <c r="BI24"/>
  <c r="BH24"/>
  <c r="BE24"/>
  <c r="BF24" s="1"/>
  <c r="BG24" s="1"/>
  <c r="BC24"/>
  <c r="BD24" s="1"/>
  <c r="BB24"/>
  <c r="BM23"/>
  <c r="BL23"/>
  <c r="BK23"/>
  <c r="BJ23"/>
  <c r="BI23"/>
  <c r="BH23"/>
  <c r="BE23"/>
  <c r="BF23" s="1"/>
  <c r="BG23" s="1"/>
  <c r="BC23"/>
  <c r="BD23" s="1"/>
  <c r="BB23"/>
  <c r="BM22"/>
  <c r="BL22"/>
  <c r="BK22"/>
  <c r="BJ22"/>
  <c r="BI22"/>
  <c r="BH22"/>
  <c r="BE22"/>
  <c r="BF22" s="1"/>
  <c r="BG22" s="1"/>
  <c r="BC22"/>
  <c r="BD22" s="1"/>
  <c r="BB22"/>
  <c r="BM21"/>
  <c r="BL21"/>
  <c r="BK21"/>
  <c r="BJ21"/>
  <c r="BI21"/>
  <c r="BH21"/>
  <c r="BE21"/>
  <c r="BF21" s="1"/>
  <c r="BG21" s="1"/>
  <c r="BC21"/>
  <c r="BD21" s="1"/>
  <c r="BB21"/>
  <c r="BM20"/>
  <c r="BL20"/>
  <c r="BK20"/>
  <c r="BJ20"/>
  <c r="BI20"/>
  <c r="BH20"/>
  <c r="BE20"/>
  <c r="BF20" s="1"/>
  <c r="BG20" s="1"/>
  <c r="BC20"/>
  <c r="BD20" s="1"/>
  <c r="BB20"/>
  <c r="BM19"/>
  <c r="BL19"/>
  <c r="BK19"/>
  <c r="BJ19"/>
  <c r="BI19"/>
  <c r="BH19"/>
  <c r="BE19"/>
  <c r="BF19" s="1"/>
  <c r="BG19" s="1"/>
  <c r="BC19"/>
  <c r="BD19" s="1"/>
  <c r="BB19"/>
  <c r="BM18"/>
  <c r="BL18"/>
  <c r="BK18"/>
  <c r="BJ18"/>
  <c r="BI18"/>
  <c r="BH18"/>
  <c r="BE18"/>
  <c r="BF18" s="1"/>
  <c r="BG18" s="1"/>
  <c r="BC18"/>
  <c r="BD18" s="1"/>
  <c r="BB18"/>
  <c r="BM17"/>
  <c r="BL17"/>
  <c r="BK17"/>
  <c r="BJ17"/>
  <c r="BI17"/>
  <c r="BH17"/>
  <c r="BE17"/>
  <c r="BF17" s="1"/>
  <c r="BG17" s="1"/>
  <c r="BC17"/>
  <c r="BD17" s="1"/>
  <c r="BB17"/>
  <c r="BM16"/>
  <c r="BL16"/>
  <c r="BK16"/>
  <c r="BJ16"/>
  <c r="BI16"/>
  <c r="BH16"/>
  <c r="BE16"/>
  <c r="BF16" s="1"/>
  <c r="BG16" s="1"/>
  <c r="BC16"/>
  <c r="BD16" s="1"/>
  <c r="BB16"/>
  <c r="BM15"/>
  <c r="BL15"/>
  <c r="BK15"/>
  <c r="BJ15"/>
  <c r="BI15"/>
  <c r="BH15"/>
  <c r="BE15"/>
  <c r="BF15" s="1"/>
  <c r="BG15" s="1"/>
  <c r="BC15"/>
  <c r="BD15" s="1"/>
  <c r="BB15"/>
  <c r="BM14"/>
  <c r="BL14"/>
  <c r="BK14"/>
  <c r="BJ14"/>
  <c r="BI14"/>
  <c r="BH14"/>
  <c r="BE14"/>
  <c r="BF14" s="1"/>
  <c r="BG14" s="1"/>
  <c r="BC14"/>
  <c r="BD14" s="1"/>
  <c r="BB14"/>
  <c r="BM13"/>
  <c r="BL13"/>
  <c r="BK13"/>
  <c r="BJ13"/>
  <c r="BI13"/>
  <c r="BH13"/>
  <c r="BE13"/>
  <c r="BF13" s="1"/>
  <c r="BG13" s="1"/>
  <c r="BC13"/>
  <c r="BD13" s="1"/>
  <c r="BB13"/>
  <c r="BM12"/>
  <c r="BL12"/>
  <c r="BK12"/>
  <c r="BJ12"/>
  <c r="BI12"/>
  <c r="BH12"/>
  <c r="BE12"/>
  <c r="BF12" s="1"/>
  <c r="BG12" s="1"/>
  <c r="BC12"/>
  <c r="BD12" s="1"/>
  <c r="BB12"/>
  <c r="BM11"/>
  <c r="BL11"/>
  <c r="BK11"/>
  <c r="BJ11"/>
  <c r="BI11"/>
  <c r="BH11"/>
  <c r="BE11"/>
  <c r="BF11" s="1"/>
  <c r="BG11" s="1"/>
  <c r="BC11"/>
  <c r="BD11" s="1"/>
  <c r="BB11"/>
  <c r="BM10"/>
  <c r="BL10"/>
  <c r="BK10"/>
  <c r="BJ10"/>
  <c r="BI10"/>
  <c r="BH10"/>
  <c r="BE10"/>
  <c r="BF10" s="1"/>
  <c r="BG10" s="1"/>
  <c r="BC10"/>
  <c r="BD10" s="1"/>
  <c r="BB10"/>
  <c r="BM9"/>
  <c r="BL9"/>
  <c r="BK9"/>
  <c r="BJ9"/>
  <c r="BI9"/>
  <c r="BH9"/>
  <c r="BE9"/>
  <c r="BF9" s="1"/>
  <c r="BG9" s="1"/>
  <c r="BC9"/>
  <c r="BD9" s="1"/>
  <c r="BB9"/>
  <c r="BM8"/>
  <c r="BM4" s="1"/>
  <c r="BL8"/>
  <c r="BL4" s="1"/>
  <c r="BK8"/>
  <c r="BJ8"/>
  <c r="BI8"/>
  <c r="BI5" s="1"/>
  <c r="BH8"/>
  <c r="BH4" s="1"/>
  <c r="BE8"/>
  <c r="BF8" s="1"/>
  <c r="BG8" s="1"/>
  <c r="BC8"/>
  <c r="BD8" s="1"/>
  <c r="BB8"/>
  <c r="BK5"/>
  <c r="BJ5"/>
  <c r="BH5"/>
  <c r="BK4"/>
  <c r="BJ4"/>
  <c r="V146" l="1"/>
  <c r="V154"/>
  <c r="V162"/>
  <c r="V170"/>
  <c r="V178"/>
  <c r="V186"/>
  <c r="V194"/>
  <c r="V202"/>
  <c r="V210"/>
  <c r="V218"/>
  <c r="V226"/>
  <c r="BM5"/>
  <c r="BL5"/>
  <c r="BL130"/>
  <c r="BJ131"/>
  <c r="BH132"/>
  <c r="BL134"/>
  <c r="BJ135"/>
  <c r="BH136"/>
  <c r="BL138"/>
  <c r="BJ139"/>
  <c r="BH140"/>
  <c r="BL142"/>
  <c r="V151"/>
  <c r="V164"/>
  <c r="V172"/>
  <c r="V180"/>
  <c r="V188"/>
  <c r="V196"/>
  <c r="V204"/>
  <c r="V212"/>
  <c r="V220"/>
  <c r="V228"/>
  <c r="BI4"/>
  <c r="BJ130"/>
  <c r="BH131"/>
  <c r="BJ134"/>
  <c r="BH135"/>
  <c r="BJ138"/>
  <c r="BH139"/>
  <c r="BJ142"/>
  <c r="V145"/>
  <c r="V150"/>
  <c r="V158"/>
  <c r="V166"/>
  <c r="V174"/>
  <c r="V182"/>
  <c r="V190"/>
  <c r="V198"/>
  <c r="V206"/>
  <c r="V214"/>
  <c r="V222"/>
  <c r="V230"/>
  <c r="V147"/>
  <c r="V152"/>
  <c r="V168"/>
  <c r="V176"/>
  <c r="V184"/>
  <c r="V192"/>
  <c r="V200"/>
  <c r="V208"/>
  <c r="V216"/>
</calcChain>
</file>

<file path=xl/sharedStrings.xml><?xml version="1.0" encoding="utf-8"?>
<sst xmlns="http://schemas.openxmlformats.org/spreadsheetml/2006/main" count="14450" uniqueCount="3850">
  <si>
    <t>USGS DUTCH ECS Survey Central-western Bering Sea  8 August 2011- 2 September 2011</t>
  </si>
  <si>
    <t xml:space="preserve">Protected Species Recording Form </t>
  </si>
  <si>
    <t>Enter times in UTC with 24 hour format.</t>
  </si>
  <si>
    <t xml:space="preserve">Acoustic Detections as well as sightings may be recorded on the Sighting form. Care should be taken not to duplicate records where animals may have been detected both visually and acoustically. </t>
  </si>
  <si>
    <t xml:space="preserve"> </t>
  </si>
  <si>
    <t>number:</t>
  </si>
  <si>
    <t>Enter dates in YYYY-MM-DD format.</t>
  </si>
  <si>
    <t xml:space="preserve">Sightings of mixed species can be entered with each species as a separate record (i.e. separate line) on the Sighting form, but sharing the same sighting and/or acoustic number. </t>
  </si>
  <si>
    <t>“</t>
  </si>
  <si>
    <t>sum:</t>
  </si>
  <si>
    <t>If observed/detected during soft start:</t>
  </si>
  <si>
    <t>”</t>
  </si>
  <si>
    <t>Date</t>
  </si>
  <si>
    <t>Visual detection number</t>
  </si>
  <si>
    <t>Acoustic detection number</t>
  </si>
  <si>
    <t>Time at first visual sighting (HH:MM)</t>
  </si>
  <si>
    <t>Time at last visual sighting (HH:MM)</t>
  </si>
  <si>
    <t>Time at first acoustic detection (HH:MM)</t>
  </si>
  <si>
    <t>Time at last acoustic detection (HH:MM)</t>
  </si>
  <si>
    <t>Visual and/or acoustic observer(s)</t>
  </si>
  <si>
    <t>Location of Observers</t>
  </si>
  <si>
    <t>How was detection made?</t>
  </si>
  <si>
    <t>Detection was first made by</t>
  </si>
  <si>
    <t>Detection Cue</t>
  </si>
  <si>
    <t>Water Depth</t>
  </si>
  <si>
    <t>Latitude</t>
  </si>
  <si>
    <t>Longitude</t>
  </si>
  <si>
    <t>GIS Latitude</t>
  </si>
  <si>
    <t>GIS Longitude</t>
  </si>
  <si>
    <t>Common name</t>
  </si>
  <si>
    <t>Scientific name</t>
  </si>
  <si>
    <t>Family</t>
  </si>
  <si>
    <t>Number of adults</t>
  </si>
  <si>
    <t>Number of juveniles</t>
  </si>
  <si>
    <t>Total number of animals</t>
  </si>
  <si>
    <t>Bearing to animal(s) when first detected (degrees)</t>
  </si>
  <si>
    <t>Number Reticules or Eyeball</t>
  </si>
  <si>
    <t>Range to animal(s) when first detected (metres)</t>
  </si>
  <si>
    <t>Visual Description (include features such as overall size; shape of head; colour and pattern; size, shape, and position of dorsal fin; height, direction, shape of blow, sex/age if determinable, etc.)</t>
  </si>
  <si>
    <t>Acoustic Detection Details (acoustic detections only) Include description of vocalizations, frequency range (kHz), and Intensity (dB)</t>
  </si>
  <si>
    <t>Acoustic Noise Score of Detection</t>
  </si>
  <si>
    <t xml:space="preserve">Initial Behavior # 1 </t>
  </si>
  <si>
    <t>Behavior # 2</t>
  </si>
  <si>
    <t>Animal(s) Pace</t>
  </si>
  <si>
    <t>Direction of travel / first approach (relative to vessel)</t>
  </si>
  <si>
    <t>Initial heading of animal(s) (degrees)</t>
  </si>
  <si>
    <t>Final heading of animal(s) (degrees)</t>
  </si>
  <si>
    <t>Source activity at initial detection</t>
  </si>
  <si>
    <t>Source activity at final detection</t>
  </si>
  <si>
    <t>Time animals entered the mitigation/ exclusion zone (if relevant) (UTC)</t>
  </si>
  <si>
    <t>Time animals left the mitigation/ exclusion zone (if relevant) (UTC)</t>
  </si>
  <si>
    <r>
      <t>Time at closest approach to</t>
    </r>
    <r>
      <rPr>
        <b/>
        <sz val="10"/>
        <rFont val="Arial"/>
        <family val="2"/>
      </rPr>
      <t xml:space="preserve"> firing airguns</t>
    </r>
  </si>
  <si>
    <t>Closest distance of animals to airguns (metres)</t>
  </si>
  <si>
    <t>Time at closest approach to airguns</t>
  </si>
  <si>
    <t>Closest distance of animals to vessel (metres)</t>
  </si>
  <si>
    <t>First distance (metres)</t>
  </si>
  <si>
    <t>Closest distance (metres)</t>
  </si>
  <si>
    <t>Last distance (metres)</t>
  </si>
  <si>
    <t>Source mitigation action required</t>
  </si>
  <si>
    <t>Avoidance maneuvers conducted</t>
  </si>
  <si>
    <t>Total duration of mitigation action(s) (HH:MM)</t>
  </si>
  <si>
    <t>Total duration of production loss due to mitigation (HH:MM)</t>
  </si>
  <si>
    <t>Description of other vessels in the nearby vicinity (if any)</t>
  </si>
  <si>
    <t>Other notes or comments</t>
  </si>
  <si>
    <t>convert lat part 1</t>
  </si>
  <si>
    <t>convert lat part 2</t>
  </si>
  <si>
    <t>convert long part 1</t>
  </si>
  <si>
    <t>convert long part 2</t>
  </si>
  <si>
    <t>convert long part 3</t>
  </si>
  <si>
    <t>dolphin distance if firing</t>
  </si>
  <si>
    <t>whale distance if firing</t>
  </si>
  <si>
    <t>turtle distance if firing</t>
  </si>
  <si>
    <t>dolphin distance if not firing</t>
  </si>
  <si>
    <t>whale distance if not firing</t>
  </si>
  <si>
    <t>turtle distance if not firing</t>
  </si>
  <si>
    <t>MP,DC</t>
  </si>
  <si>
    <t>TO</t>
  </si>
  <si>
    <t>visually</t>
  </si>
  <si>
    <t>observers on watch</t>
  </si>
  <si>
    <t>body</t>
  </si>
  <si>
    <t>53.89700°N</t>
  </si>
  <si>
    <t>166.50578°W</t>
  </si>
  <si>
    <t>53.89700</t>
  </si>
  <si>
    <t>-166.50578</t>
  </si>
  <si>
    <t>Sea Otter</t>
  </si>
  <si>
    <t>Enhydra lutris</t>
  </si>
  <si>
    <t>Mustelidae</t>
  </si>
  <si>
    <t>Eyeball</t>
  </si>
  <si>
    <t>Small brown mammals, with flippers, lighter-colored heads, long tails</t>
  </si>
  <si>
    <t>basking</t>
  </si>
  <si>
    <t>feeding</t>
  </si>
  <si>
    <t>sedate and moderate</t>
  </si>
  <si>
    <t>unknown</t>
  </si>
  <si>
    <t>n/a</t>
  </si>
  <si>
    <t>not firing</t>
  </si>
  <si>
    <t>none</t>
  </si>
  <si>
    <t>no</t>
  </si>
  <si>
    <t xml:space="preserve">This group of otters were spread out across an area of approximately 1000 meters. Some were feeding on crabs, others basking in kelp. The ship had just left the port of Dutch Harbor and had just gotten underway as the otters were sighted. </t>
  </si>
  <si>
    <t>53.99350°N</t>
  </si>
  <si>
    <t>166.49167°W</t>
  </si>
  <si>
    <t>53.99350</t>
  </si>
  <si>
    <t>-166.49167</t>
  </si>
  <si>
    <t>Humpback whale</t>
  </si>
  <si>
    <t xml:space="preserve">Megaptera novaeangliae </t>
  </si>
  <si>
    <t xml:space="preserve">Balaenopteridae </t>
  </si>
  <si>
    <t>4 (Binoculars)</t>
  </si>
  <si>
    <t>Large whale with white pectoral flippers and distinctive humps on dorsal fins</t>
  </si>
  <si>
    <t>blowing, rolling</t>
  </si>
  <si>
    <t>Fluking</t>
  </si>
  <si>
    <t>moderate</t>
  </si>
  <si>
    <t>parallel, same direction</t>
  </si>
  <si>
    <t>Unknown</t>
  </si>
  <si>
    <t>yes</t>
  </si>
  <si>
    <t>Whales were off the stbd side of the ship blowing and rolling. They were spread out across a distance of approximately 1500 meters.  Small fishing vessel nearby.</t>
  </si>
  <si>
    <t>AH, DC</t>
  </si>
  <si>
    <t>54.06100°N</t>
  </si>
  <si>
    <t>166.64783°W</t>
  </si>
  <si>
    <t>54.06100</t>
  </si>
  <si>
    <t>-166.64783</t>
  </si>
  <si>
    <t>Steller Sea Lion</t>
  </si>
  <si>
    <t>Eumetopias jubatus</t>
  </si>
  <si>
    <t>Otariidae</t>
  </si>
  <si>
    <t xml:space="preserve">Medium sized (6-7ft) dark brown mammal, with large pointed flippers, bulging eyes and squared snout. </t>
  </si>
  <si>
    <t>resting</t>
  </si>
  <si>
    <t>swimming</t>
  </si>
  <si>
    <t>The seal was resting and then swimming near the wake of the vessel.</t>
  </si>
  <si>
    <t>HI, DC</t>
  </si>
  <si>
    <t>blow</t>
  </si>
  <si>
    <t>54.14950°N</t>
  </si>
  <si>
    <t>167.29683°W</t>
  </si>
  <si>
    <t>54.14950</t>
  </si>
  <si>
    <t>-167.29683</t>
  </si>
  <si>
    <t>Unidentifiable baleen whale</t>
  </si>
  <si>
    <t>Large blow (~3 meters high) seen briefly. A small dorsal fin was sighted before the mammal left the area. No fluke was seen on departure</t>
  </si>
  <si>
    <t>blowing</t>
  </si>
  <si>
    <t>slow</t>
  </si>
  <si>
    <t>parrallel, oppsitie direction</t>
  </si>
  <si>
    <t>DC, HI</t>
  </si>
  <si>
    <t>54.16217°N</t>
  </si>
  <si>
    <t>167.39117°W</t>
  </si>
  <si>
    <t>54.16217</t>
  </si>
  <si>
    <t>-167.39117</t>
  </si>
  <si>
    <t>Northern Fur Seal</t>
  </si>
  <si>
    <t>Callorhinus ursinus</t>
  </si>
  <si>
    <t>Small dark brown seals wih short whiskers.  Slender snout, light throat.</t>
  </si>
  <si>
    <t>playing in seaweed</t>
  </si>
  <si>
    <t>milling</t>
  </si>
  <si>
    <t>DC, MP</t>
  </si>
  <si>
    <t>54.18250°N</t>
  </si>
  <si>
    <t>167.53983°W</t>
  </si>
  <si>
    <t>54.18250</t>
  </si>
  <si>
    <t>-167.53983</t>
  </si>
  <si>
    <t>Straight, column like high blow (~5m off water)</t>
  </si>
  <si>
    <t>parallel, oppsitie direction</t>
  </si>
  <si>
    <t>flippers out of water</t>
  </si>
  <si>
    <t>Small dark colored seals wih short whiskers.  Slender snout, light throat.</t>
  </si>
  <si>
    <t>None</t>
  </si>
  <si>
    <t>large kelp mats</t>
  </si>
  <si>
    <t>54.20000°N</t>
  </si>
  <si>
    <t>167.66767°W</t>
  </si>
  <si>
    <t>54.20000</t>
  </si>
  <si>
    <t>-167.66767</t>
  </si>
  <si>
    <t>Approximately 50 seals were noted among 5 kelp mats. Seals were brown-black, slender faced with short whiskers.</t>
  </si>
  <si>
    <t>MP,HI</t>
  </si>
  <si>
    <t>54.20917°N</t>
  </si>
  <si>
    <t>167.73482°W</t>
  </si>
  <si>
    <t>54.20917</t>
  </si>
  <si>
    <t>-167.73482</t>
  </si>
  <si>
    <t>Reticles</t>
  </si>
  <si>
    <t>Large columnar blow</t>
  </si>
  <si>
    <t>parallel, opposite direction</t>
  </si>
  <si>
    <t>Large blow seen twice</t>
  </si>
  <si>
    <t>HI,MP</t>
  </si>
  <si>
    <t>54.21817°N</t>
  </si>
  <si>
    <t>167.80117°W</t>
  </si>
  <si>
    <t>54.21817</t>
  </si>
  <si>
    <t>-167.80117</t>
  </si>
  <si>
    <t>7 (binoculars)</t>
  </si>
  <si>
    <t>White whiskers, light-colored chest</t>
  </si>
  <si>
    <t>popping its head up</t>
  </si>
  <si>
    <t>swimming around in kelp</t>
  </si>
  <si>
    <t>HI, MP</t>
  </si>
  <si>
    <t>head</t>
  </si>
  <si>
    <t>54.23537°N</t>
  </si>
  <si>
    <t>167.92133°W</t>
  </si>
  <si>
    <t>54.23537</t>
  </si>
  <si>
    <t>-167.92133</t>
  </si>
  <si>
    <t>Brown body with light chest, white whiskers</t>
  </si>
  <si>
    <t>swimming around kelp mat</t>
  </si>
  <si>
    <t>54.25057°N</t>
  </si>
  <si>
    <t>168.04082°W</t>
  </si>
  <si>
    <t>54.25057</t>
  </si>
  <si>
    <t>-168.04082</t>
  </si>
  <si>
    <t/>
  </si>
  <si>
    <t>5 (binoculars)</t>
  </si>
  <si>
    <t>Brown body with light chest</t>
  </si>
  <si>
    <t>003:25</t>
  </si>
  <si>
    <t>54.26950°N</t>
  </si>
  <si>
    <t>168.17900°W</t>
  </si>
  <si>
    <t>54.26950</t>
  </si>
  <si>
    <t>-168.17900</t>
  </si>
  <si>
    <t>resting on kelp mat</t>
  </si>
  <si>
    <t>Two adults were seen in one kelp mat and four adults were seen in a second kelp mat four minutes later.</t>
  </si>
  <si>
    <t>MP, HI</t>
  </si>
  <si>
    <t>splashes</t>
  </si>
  <si>
    <t>54.28155°N</t>
  </si>
  <si>
    <t>168.26745°W</t>
  </si>
  <si>
    <t>54.28155</t>
  </si>
  <si>
    <t>-168.26745</t>
  </si>
  <si>
    <t>Dall's porpoise</t>
  </si>
  <si>
    <t xml:space="preserve">Phocoenoides dalli </t>
  </si>
  <si>
    <t xml:space="preserve">Phocoenidae </t>
  </si>
  <si>
    <t>Black body with white flanks.  Swimming quickly while creating rooster-tail spray.</t>
  </si>
  <si>
    <t>fast swimming</t>
  </si>
  <si>
    <t>fast</t>
  </si>
  <si>
    <t>perpendicular, crossing stern of vessel</t>
  </si>
  <si>
    <t>DC, EE</t>
  </si>
  <si>
    <t>head out of kelp</t>
  </si>
  <si>
    <t>54.83790°N</t>
  </si>
  <si>
    <t>172.39092°W</t>
  </si>
  <si>
    <t>54.83790</t>
  </si>
  <si>
    <t>-172.39092</t>
  </si>
  <si>
    <t>Small, slender, dark face.</t>
  </si>
  <si>
    <t>resting in kelp mat</t>
  </si>
  <si>
    <t>stationary, passing on port side of vessel</t>
  </si>
  <si>
    <t>55.05162°N</t>
  </si>
  <si>
    <t>173.99062°W</t>
  </si>
  <si>
    <t>55.05162</t>
  </si>
  <si>
    <t>-173.99062</t>
  </si>
  <si>
    <t>.Eyeball</t>
  </si>
  <si>
    <t>fast swimming towards vessel</t>
  </si>
  <si>
    <t>fast swimming away from vessel</t>
  </si>
  <si>
    <t>towards the vessel</t>
  </si>
  <si>
    <t>Six mammals were initially observed swimming quickly towards the vessel. Almost immediately, the pod turned around and swam away from the ship.</t>
  </si>
  <si>
    <t>55.14675°N</t>
  </si>
  <si>
    <t>176.82108°W</t>
  </si>
  <si>
    <t>55.14675</t>
  </si>
  <si>
    <t>-176.82108</t>
  </si>
  <si>
    <t>bow riding</t>
  </si>
  <si>
    <t xml:space="preserve">towards the vessel   </t>
  </si>
  <si>
    <t>soft start / ramp-up</t>
  </si>
  <si>
    <t>other reduced power firing</t>
  </si>
  <si>
    <t>power reduction of active source</t>
  </si>
  <si>
    <t>Total mitigation action lasted 40 minutes however only 31 minutes of production were lost.</t>
  </si>
  <si>
    <t>MP, DC, HI</t>
  </si>
  <si>
    <t>TW</t>
  </si>
  <si>
    <t>57.30178°N</t>
  </si>
  <si>
    <t>179.10565°E</t>
  </si>
  <si>
    <t>57.30178</t>
  </si>
  <si>
    <t>179.10565</t>
  </si>
  <si>
    <t>away from the vessel</t>
  </si>
  <si>
    <t>full power while not on survey line</t>
  </si>
  <si>
    <t>A tall, columnar blow approximately 3.5meters to 4 meters tall was first seen at 19:59 approximately 1000 meters off the Langseth's stbd side. No blows were seen again until 20:02 when three shorter more bushy blows were seen approximately 1900 meters (1.5 binocular reticles) off the stbd side. Based on the blow sequence, the whale appeared to be heading directly away from the ship at a 90-degree angle, heading in a south-southwesterly direction.</t>
  </si>
  <si>
    <t>MP, DC</t>
  </si>
  <si>
    <t>56.55917°N</t>
  </si>
  <si>
    <t>177.77583°E</t>
  </si>
  <si>
    <t>56.55917</t>
  </si>
  <si>
    <t>177.77583</t>
  </si>
  <si>
    <t>Unidentified pinniped</t>
  </si>
  <si>
    <t>Small earred pinniped, (~1m in length), dark brown in color.</t>
  </si>
  <si>
    <t>porpoising</t>
  </si>
  <si>
    <t>fast upon last sighting</t>
  </si>
  <si>
    <t>full power while on survey line</t>
  </si>
  <si>
    <t xml:space="preserve">This pinniped was first seen in a vertical position approximately 20 meters off the Langseth's stbd bow. It submerged two times and resurfaced approximately 40 meters off the stbd forward quarter. The animal proceeded to porpoise away from the ship while the mitigation power down was initiated. The animal was not seen again and the 15-minute waiting period was observed before ramp-up was initiated. </t>
  </si>
  <si>
    <t>MP, AH</t>
  </si>
  <si>
    <t>Tower</t>
  </si>
  <si>
    <t>Bridge</t>
  </si>
  <si>
    <t>Splash</t>
  </si>
  <si>
    <t>57.03842°N</t>
  </si>
  <si>
    <t>178.07002°E</t>
  </si>
  <si>
    <t>57.03842</t>
  </si>
  <si>
    <t>178.07002</t>
  </si>
  <si>
    <t>Rooster splashing, dark bodies, short bushy blows</t>
  </si>
  <si>
    <t>Splashing and blowing</t>
  </si>
  <si>
    <t>Swimming away from the vessel</t>
  </si>
  <si>
    <t>Fast</t>
  </si>
  <si>
    <t>towards vessel</t>
  </si>
  <si>
    <t>Pod was first detected by bridge personnel and seen surfacing and crossing the bow. The group quickly turned and headed away from the ship, moving in the same direction.  Guns powered down at 2:03, returned to full power at 2:07.</t>
  </si>
  <si>
    <t>EE, AH</t>
  </si>
  <si>
    <t>Observers on watch</t>
  </si>
  <si>
    <t>Blow</t>
  </si>
  <si>
    <t>56.97782°N</t>
  </si>
  <si>
    <t>178.01373°E</t>
  </si>
  <si>
    <t>56.97782</t>
  </si>
  <si>
    <t>178.01373</t>
  </si>
  <si>
    <t>eyeball</t>
  </si>
  <si>
    <t xml:space="preserve">3 stout blows accompanied by cetacean with a hump and nubbin </t>
  </si>
  <si>
    <t>Blowing</t>
  </si>
  <si>
    <t>parallel in opposite direction of vessel</t>
  </si>
  <si>
    <t>Cetacean was firsted detected by a blow, shortly after the cetacean turned and headed away from vessel disappearing into fog. Ramp up began at 04:35.  PSOs saw whale leave EZ at 4:18 and mistakenly waited 15 min. before allowing operations to continue making a ramp up necessary.</t>
  </si>
  <si>
    <t>57.64067°N</t>
  </si>
  <si>
    <t>176.09083°E</t>
  </si>
  <si>
    <t>57.64067</t>
  </si>
  <si>
    <t>176.09083</t>
  </si>
  <si>
    <t xml:space="preserve">0.5 binocular </t>
  </si>
  <si>
    <t>Tall, columnar blow, large whale with dark body and a dorsal fin that has a hump anterior to the tip of the fin, flukes were large and had somewhat curved tips, ventral side of flukes appeared dark</t>
  </si>
  <si>
    <t>Only one whale was seen at a time, but because of the short period of time between dive sequences, there were possibly two whales. The whales spent most of their time in dives but survaced three times for 3-4 blows each time. Intervals between dives and resurfacing were 4,6, and 3 minutes.</t>
  </si>
  <si>
    <t>AH,MP</t>
  </si>
  <si>
    <t>57.97083°N</t>
  </si>
  <si>
    <t>176.61653°E</t>
  </si>
  <si>
    <t>57.97083</t>
  </si>
  <si>
    <t>176.61653</t>
  </si>
  <si>
    <t>Rooster tail splashing, dark stocky medium sized bodies with triangular dorsals and white undersides</t>
  </si>
  <si>
    <t>Splashing</t>
  </si>
  <si>
    <t>Fast swimming away from the vessel</t>
  </si>
  <si>
    <t>parallel in same direction of vessel</t>
  </si>
  <si>
    <t>Pod was first observed by observers on watch surfacing and splashing 50 metres off the port side bow. The pod quickly swam away from the vessel parallel in the same direction. A brief power down was called and because the dolphins exited the exclusion zone within the alloted 8 minutes, a rampup was unnecessary before the guns were returned to full power.</t>
  </si>
  <si>
    <t>57.46347°N</t>
  </si>
  <si>
    <t>176.69617°E</t>
  </si>
  <si>
    <t>57.46347</t>
  </si>
  <si>
    <t>176.69617</t>
  </si>
  <si>
    <t>1 reticle</t>
  </si>
  <si>
    <t>Bushy blow followed by view of dorsal hump as whale dove.</t>
  </si>
  <si>
    <t>diving</t>
  </si>
  <si>
    <t>Very brief sighting of one blow and the whale's back as it dove.  Did not see it resurface, possibly because of fog.</t>
  </si>
  <si>
    <t>56.92213°N</t>
  </si>
  <si>
    <t>178.68500°E</t>
  </si>
  <si>
    <t>56.92213</t>
  </si>
  <si>
    <t>178.68500</t>
  </si>
  <si>
    <t>Rooster tail splashes, no actual sighting of mammal.</t>
  </si>
  <si>
    <t>Splashing with travel</t>
  </si>
  <si>
    <t>parallel, same direction as vessel</t>
  </si>
  <si>
    <t>Acoustic source powered down at 18:32.  Lost sight of porpoises while still in the safety radius.  Ramp up began 18:53 and returned to full power 19:31.</t>
  </si>
  <si>
    <t>57.15257°N</t>
  </si>
  <si>
    <t>178.05687°E</t>
  </si>
  <si>
    <t>57.15257</t>
  </si>
  <si>
    <t>178.05687</t>
  </si>
  <si>
    <t>Rooster tail splashing</t>
  </si>
  <si>
    <t>Fast swimming</t>
  </si>
  <si>
    <t>No  marine mammals were sighted, only two areas of the distinctive rooster tail splashing were briefly sighted.</t>
  </si>
  <si>
    <t>HI, AH</t>
  </si>
  <si>
    <t>57.19042°N</t>
  </si>
  <si>
    <t>178.46437°E</t>
  </si>
  <si>
    <t>57.19042</t>
  </si>
  <si>
    <t>178.46437</t>
  </si>
  <si>
    <t>2 reticle</t>
  </si>
  <si>
    <t>Only tall blow visible</t>
  </si>
  <si>
    <t>away from vessel</t>
  </si>
  <si>
    <t>Whale was first sighted off port bow of vessel.  The whale was observed blowing, once every 1-2 minutes.  As the ship moved forward the whale moved away from the vessel and passed on the port side.</t>
  </si>
  <si>
    <t>Splashes</t>
  </si>
  <si>
    <t>57.08868°N</t>
  </si>
  <si>
    <t>177.06858°E</t>
  </si>
  <si>
    <t>57.08868</t>
  </si>
  <si>
    <t>177.06858</t>
  </si>
  <si>
    <t>Rooster tail splashes observed with small bodied mammals with white and black coloration.</t>
  </si>
  <si>
    <t>FT. Fast travel</t>
  </si>
  <si>
    <t>Moving away from vessel</t>
  </si>
  <si>
    <t>Variable</t>
  </si>
  <si>
    <t>Incidently by crew member</t>
  </si>
  <si>
    <t>57.71885°N</t>
  </si>
  <si>
    <t>177.91657°E</t>
  </si>
  <si>
    <t>57.71885</t>
  </si>
  <si>
    <t>177.91657</t>
  </si>
  <si>
    <t>Blow and water surface disturbance, no visual confirmation from observers.</t>
  </si>
  <si>
    <t>Crew member observed blow and notified observers on watch.  Observers only saw a disturbance on the surface of the water.  A power down was implemented and because the whale was last seen within the 180 dB safety radius there was a 30 minute wait before ramping up.</t>
  </si>
  <si>
    <t>HI, EE</t>
  </si>
  <si>
    <t>56.79471°N</t>
  </si>
  <si>
    <t>177.73623°E</t>
  </si>
  <si>
    <t>56.79471</t>
  </si>
  <si>
    <t>177.73623</t>
  </si>
  <si>
    <t>Stocky black body with white belly and flanks.  White on dorsal fin.</t>
  </si>
  <si>
    <t>Bowriding</t>
  </si>
  <si>
    <t>Towards vessel</t>
  </si>
  <si>
    <t>A pod of five porpoises were sighted trveling towards the vessel from the stern.  Three porpoises crossed the stern and continued heading away from the vessel while two porpoises swam up the port side to bowride for a few minutes before swimming away from the vessel.</t>
  </si>
  <si>
    <t>56.79397°N</t>
  </si>
  <si>
    <t>177.67325°E</t>
  </si>
  <si>
    <t>56.79397</t>
  </si>
  <si>
    <t>177.67325</t>
  </si>
  <si>
    <t>2.5 reticle (big eye)</t>
  </si>
  <si>
    <t>Large rooster-tail splashes.</t>
  </si>
  <si>
    <t>Parallel, opposite direction</t>
  </si>
  <si>
    <t>Large rooster-tail splashes sighted far off port side of ship.  Pod of porpoises traveling in opposite direction as vessel.</t>
  </si>
  <si>
    <t>56.79317°N</t>
  </si>
  <si>
    <t>177.64815°E</t>
  </si>
  <si>
    <t>56.79317</t>
  </si>
  <si>
    <t>177.64815</t>
  </si>
  <si>
    <t>Fin whale</t>
  </si>
  <si>
    <t xml:space="preserve">Balaenoptera physalus </t>
  </si>
  <si>
    <t>Very large dark gray whale.  Tall columnar blow.  Falcate dorsal fin located  2/3rds of the way down it's back.</t>
  </si>
  <si>
    <t>Very large blow first observed at 16:43 UTC.  Whales made multiple shallow dives all lasting ~6 minutes before surfacing and blowing 5-6 times.  We observed a whale with a smaller blow in close proximity to the larger whale and determined it was likely to be the whale's calf.  The whales were originally traveling towards the vessel and were observed to move in a circle, possibly feeding.</t>
  </si>
  <si>
    <t>57.23330°N</t>
  </si>
  <si>
    <t>177.38377°E</t>
  </si>
  <si>
    <t>57.23330</t>
  </si>
  <si>
    <t>177.38377</t>
  </si>
  <si>
    <t>Tall misty blow</t>
  </si>
  <si>
    <t>Two tall misty blows sighted off port side of vessel at 17:05.  Not sighted again until 17:22 off port stern of vessel where ~7 blows were observed.</t>
  </si>
  <si>
    <t>EE, HI</t>
  </si>
  <si>
    <t>57.25928°N</t>
  </si>
  <si>
    <t>177.36403°E</t>
  </si>
  <si>
    <t>57.25928</t>
  </si>
  <si>
    <t>177.36403</t>
  </si>
  <si>
    <t>1.5 reticle</t>
  </si>
  <si>
    <t>Tall dense columnar blow</t>
  </si>
  <si>
    <t>This whale was observed off the port side of the vessel.  Only the blows were visible.  Over the 12 minute sighting the whale was observed blowing 3-4 times before making a shallow dive lasting 3-4 minutes before surfacing and repeating behaviour.</t>
  </si>
  <si>
    <t>AH, EE</t>
  </si>
  <si>
    <t>CW</t>
  </si>
  <si>
    <t>57.51075°N</t>
  </si>
  <si>
    <t>177.92867°E</t>
  </si>
  <si>
    <t>57.51075</t>
  </si>
  <si>
    <t>177.92867</t>
  </si>
  <si>
    <t>Dall's Porpoise</t>
  </si>
  <si>
    <t>56.73933°N</t>
  </si>
  <si>
    <t>174.70375°E</t>
  </si>
  <si>
    <t>56.73933</t>
  </si>
  <si>
    <t>174.70375</t>
  </si>
  <si>
    <t>Away from vessel</t>
  </si>
  <si>
    <t>A pod of approximately 12 porpoises was sighted just off the port side of the vessel, swimming quickly away from the vessel.</t>
  </si>
  <si>
    <t>56.50432°N</t>
  </si>
  <si>
    <t>174.34485°E</t>
  </si>
  <si>
    <t>56.50432</t>
  </si>
  <si>
    <t>174.34485</t>
  </si>
  <si>
    <t>2 Conical blows, approximately 6m</t>
  </si>
  <si>
    <t>perpendicular towards vessel</t>
  </si>
  <si>
    <t>Possibly fin whales.</t>
  </si>
  <si>
    <t>58.00315°N</t>
  </si>
  <si>
    <t>176.68355°E</t>
  </si>
  <si>
    <t>58.00315</t>
  </si>
  <si>
    <t>176.68355</t>
  </si>
  <si>
    <t>Unidentifiable whale</t>
  </si>
  <si>
    <t>0.5 reticle</t>
  </si>
  <si>
    <t>Four misty blows</t>
  </si>
  <si>
    <t>Four misty blows were sighted far off the port stern of the vessel.</t>
  </si>
  <si>
    <t>HI, EE, AH</t>
  </si>
  <si>
    <t>57.60890°N</t>
  </si>
  <si>
    <t>176.22530°E</t>
  </si>
  <si>
    <t>57.60890</t>
  </si>
  <si>
    <t>176.22530</t>
  </si>
  <si>
    <t>Two whales with bushy blows, approximately 3m</t>
  </si>
  <si>
    <t>Whales first sighted at 19:00 2 km off bow making 4-5 blows.  Whales next sighted 845m (4 reticles) off port side of vessel at 19:20 blowing 4-5 times. Whales last sighted ~1500m (2 reticles) off port stern, heading away from vessel.  Powered down 19:20, whales sighted outside EZ 19:26, returned to full power 19:28</t>
  </si>
  <si>
    <t>Head</t>
  </si>
  <si>
    <t>56.76468°N</t>
  </si>
  <si>
    <t>178.68793°E</t>
  </si>
  <si>
    <t>56.76468</t>
  </si>
  <si>
    <t>178.68793</t>
  </si>
  <si>
    <t>Large brown sea lion with obvious pinnae</t>
  </si>
  <si>
    <t>Swimming</t>
  </si>
  <si>
    <t>Diving</t>
  </si>
  <si>
    <t>Observed sea lion's head out of the water just off port side of vessel, swimming away from vessel.  Sighted again ~300m off port side make a dive.</t>
  </si>
  <si>
    <t>57.01915°N</t>
  </si>
  <si>
    <t>178.01817°E</t>
  </si>
  <si>
    <t>57.01915</t>
  </si>
  <si>
    <t>178.01817</t>
  </si>
  <si>
    <t>Rooster tail splashes</t>
  </si>
  <si>
    <t>57.07340°N</t>
  </si>
  <si>
    <t>177.85947°E</t>
  </si>
  <si>
    <t>57.07340</t>
  </si>
  <si>
    <t>177.85947</t>
  </si>
  <si>
    <t>4 reticle big eye</t>
  </si>
  <si>
    <t>parallel in oppsite direction</t>
  </si>
  <si>
    <t>57.09082°N</t>
  </si>
  <si>
    <t>177.80027°E</t>
  </si>
  <si>
    <t>57.09082</t>
  </si>
  <si>
    <t>177.80027</t>
  </si>
  <si>
    <t>1.5 reticle big eye</t>
  </si>
  <si>
    <t>DC, AH</t>
  </si>
  <si>
    <t>57.12327°N</t>
  </si>
  <si>
    <t>177.72295°E</t>
  </si>
  <si>
    <t>57.12327</t>
  </si>
  <si>
    <t>177.72295</t>
  </si>
  <si>
    <t>3 (bino)</t>
  </si>
  <si>
    <t>Guns out of the water for OBS recovery.</t>
  </si>
  <si>
    <t>Body</t>
  </si>
  <si>
    <t>57.32462°N</t>
  </si>
  <si>
    <t>177.11520°E</t>
  </si>
  <si>
    <t>57.32462</t>
  </si>
  <si>
    <t>177.11520</t>
  </si>
  <si>
    <t>Porpoising</t>
  </si>
  <si>
    <t>Pod sighted approaching vessel just as observers were beginning watch.  Swam towards vessel to bowride.  Circled vessel numerous times and began wake riding once the vessels speed reached10 ks.</t>
  </si>
  <si>
    <t>AH, EE, MP</t>
  </si>
  <si>
    <t>BR</t>
  </si>
  <si>
    <t>57.41403°N</t>
  </si>
  <si>
    <t>176.84837°E</t>
  </si>
  <si>
    <t>57.41403</t>
  </si>
  <si>
    <t>176.84837</t>
  </si>
  <si>
    <t>Dark medium sized body with white bellies and white on the adults dorsals and black dorsals for the juveniles. Rooster splashing.</t>
  </si>
  <si>
    <t>Pod spotted approaching vessel as OBS was being retrieved. Swam towards and underneath the vessel to bowride and then moved off.</t>
  </si>
  <si>
    <t>57.50767°N</t>
  </si>
  <si>
    <t>176.54933°E</t>
  </si>
  <si>
    <t>57.50767</t>
  </si>
  <si>
    <t>176.54933</t>
  </si>
  <si>
    <t>Very large animal approximately 60 feet long with brown body and large dorsal fin that was considerably falcate</t>
  </si>
  <si>
    <t>Guns are out of the water for OBS recovery.</t>
  </si>
  <si>
    <t>57.51175°N</t>
  </si>
  <si>
    <t>176.54460°E</t>
  </si>
  <si>
    <t>57.51175</t>
  </si>
  <si>
    <t>176.54460</t>
  </si>
  <si>
    <t>Small, black and white bodies porpoises seen with rooster splashes.</t>
  </si>
  <si>
    <t>Variable swimming</t>
  </si>
  <si>
    <t>Mammals approached during OBS retrievial and departed after completion.</t>
  </si>
  <si>
    <t>57.60750°N</t>
  </si>
  <si>
    <t>176.25917°E</t>
  </si>
  <si>
    <t>57.60750</t>
  </si>
  <si>
    <t>176.25917</t>
  </si>
  <si>
    <t>small black porpoises with white dorsal fins, white on the trailing edge of the flukes, and white ventral sides</t>
  </si>
  <si>
    <t>Guns are out of the water for OBS recovery. Aninals observed at bow for the duration of the sighting. OBS surfaces during sighting. One animal touched the OBS, the group stayed around and left the area 5 minutes after OBS was on deck.</t>
  </si>
  <si>
    <t>57.64963°N</t>
  </si>
  <si>
    <t>176.12002°E</t>
  </si>
  <si>
    <t>57.64963</t>
  </si>
  <si>
    <t>176.12002</t>
  </si>
  <si>
    <t>Swimming fast</t>
  </si>
  <si>
    <t>Guns out of the water for OBS recovery. Mammals bowriding.</t>
  </si>
  <si>
    <t>57.64877°N</t>
  </si>
  <si>
    <t>176.11942°E</t>
  </si>
  <si>
    <t>57.64877</t>
  </si>
  <si>
    <t>176.11942</t>
  </si>
  <si>
    <t>Rooster tail splashes, black bodies with white dorsal fins and white ventral sides</t>
  </si>
  <si>
    <t>splashing</t>
  </si>
  <si>
    <t>perpendicular, toward vessel</t>
  </si>
  <si>
    <t>OBS is nearing surface and is in pinging contact with ship, porpoises came toward the vessel and then swam aft.</t>
  </si>
  <si>
    <t>56.95567°N</t>
  </si>
  <si>
    <t>175.02583°E</t>
  </si>
  <si>
    <t>56.95567</t>
  </si>
  <si>
    <t>175.02583</t>
  </si>
  <si>
    <t>Black bodies, some had white dorsal fins and white-tipped flukes</t>
  </si>
  <si>
    <t>toward vessel</t>
  </si>
  <si>
    <t>55.17872°N</t>
  </si>
  <si>
    <t>176.53278°W</t>
  </si>
  <si>
    <t>55.17872</t>
  </si>
  <si>
    <t>-176.53278</t>
  </si>
  <si>
    <t>Otaridae</t>
  </si>
  <si>
    <t>Medium sized brown otarid.</t>
  </si>
  <si>
    <t>Either a Northern fur seal or Steller's sea lion.</t>
  </si>
  <si>
    <t>54.45750°N</t>
  </si>
  <si>
    <t>170.13377°W</t>
  </si>
  <si>
    <t>54.45750</t>
  </si>
  <si>
    <t>-170.13377</t>
  </si>
  <si>
    <t>Tall columnar blow</t>
  </si>
  <si>
    <t>One blow only, no body parts observed, animal could not be specifically identified</t>
  </si>
  <si>
    <t>54.35321°N</t>
  </si>
  <si>
    <t>169.21244°W</t>
  </si>
  <si>
    <t>54.35321</t>
  </si>
  <si>
    <t>-169.21244</t>
  </si>
  <si>
    <t>Large whale with tall bushy blow.  Falcate dorsal fin located 2/3rds of the way down it's body.</t>
  </si>
  <si>
    <t>parallel opposite direction</t>
  </si>
  <si>
    <t>Either a Fin or Sei whale. The whale would blow 1-2 times before making a shallow dive lasting 3-4 minutes.</t>
  </si>
  <si>
    <t>AH</t>
  </si>
  <si>
    <t>Gym</t>
  </si>
  <si>
    <t>PSO on break</t>
  </si>
  <si>
    <t>54.35057°N</t>
  </si>
  <si>
    <t>169.19332°W</t>
  </si>
  <si>
    <t>54.35057</t>
  </si>
  <si>
    <t>-169.19332</t>
  </si>
  <si>
    <t>Medium sized brown otarids</t>
  </si>
  <si>
    <t xml:space="preserve">Pinnipeds observed near ship by PSO in the gym.  </t>
  </si>
  <si>
    <t>54.34070°N</t>
  </si>
  <si>
    <t>169.10657°W</t>
  </si>
  <si>
    <t>54.34070</t>
  </si>
  <si>
    <t>-169.10657</t>
  </si>
  <si>
    <t>:</t>
  </si>
  <si>
    <t>Green sea turtle</t>
  </si>
  <si>
    <t>Chelonia mydas</t>
  </si>
  <si>
    <t>Cheloniidae</t>
  </si>
  <si>
    <t>Hawksbill sea turtle</t>
  </si>
  <si>
    <t>Eretmochelys imbricata</t>
  </si>
  <si>
    <t>Flatback sea turtle</t>
  </si>
  <si>
    <t>Natator depressus</t>
  </si>
  <si>
    <t>Loggerhead sea turtle</t>
  </si>
  <si>
    <t>Caretta caretta</t>
  </si>
  <si>
    <t>Kemp's Ridley sea turtle</t>
  </si>
  <si>
    <t>Lepidochelys kempii</t>
  </si>
  <si>
    <t>Olive Ridley sea turtle</t>
  </si>
  <si>
    <t>Lepidochelys olivacea</t>
  </si>
  <si>
    <t>Leatherback sea turtle</t>
  </si>
  <si>
    <t>Dermochelys coriacea</t>
  </si>
  <si>
    <t>Dermochelyidae</t>
  </si>
  <si>
    <t>Southern right whale</t>
  </si>
  <si>
    <t xml:space="preserve">Eubalaena australis </t>
  </si>
  <si>
    <t xml:space="preserve">Balaenidae  </t>
  </si>
  <si>
    <t>North Atlantic right whale</t>
  </si>
  <si>
    <t xml:space="preserve">Eubalaena glacialis </t>
  </si>
  <si>
    <t>North Pacific right whale</t>
  </si>
  <si>
    <t xml:space="preserve">Eubalaena japonica </t>
  </si>
  <si>
    <t>Bowhead whale</t>
  </si>
  <si>
    <t xml:space="preserve">Balaena mysticetus </t>
  </si>
  <si>
    <t>Pygmy right whale</t>
  </si>
  <si>
    <t xml:space="preserve">Caperea marginata </t>
  </si>
  <si>
    <t xml:space="preserve">Neobalaenidae </t>
  </si>
  <si>
    <t>Gray whale</t>
  </si>
  <si>
    <t xml:space="preserve">Eschrichtius robustus </t>
  </si>
  <si>
    <t xml:space="preserve">Eschrichtiidae </t>
  </si>
  <si>
    <t>Common minke whale</t>
  </si>
  <si>
    <t xml:space="preserve">Balaenoptera acutorostrata </t>
  </si>
  <si>
    <t>Antarctic minke whale</t>
  </si>
  <si>
    <t xml:space="preserve">Balaenoptera bonaerensis </t>
  </si>
  <si>
    <t>Sei whale</t>
  </si>
  <si>
    <t xml:space="preserve">Balaenoptera borealis </t>
  </si>
  <si>
    <t>Bryde's whale</t>
  </si>
  <si>
    <t xml:space="preserve">Balaenoptera edeni </t>
  </si>
  <si>
    <t>Blue whale</t>
  </si>
  <si>
    <t xml:space="preserve">Balaenoptera musculus </t>
  </si>
  <si>
    <t>Sperm whale</t>
  </si>
  <si>
    <t xml:space="preserve">Physeter macrocephalus </t>
  </si>
  <si>
    <t xml:space="preserve">Physeteridae </t>
  </si>
  <si>
    <t>Pygmy sperm whale</t>
  </si>
  <si>
    <t xml:space="preserve">Kogia breviceps </t>
  </si>
  <si>
    <t xml:space="preserve">Kogiidae </t>
  </si>
  <si>
    <t>Dwarf sperm whale</t>
  </si>
  <si>
    <t xml:space="preserve">Kogia sima </t>
  </si>
  <si>
    <t>Rough-toothed dolphin</t>
  </si>
  <si>
    <t>Steno bredanensis</t>
  </si>
  <si>
    <t>Delphinidae</t>
  </si>
  <si>
    <t>Indo-Pacific humpback dolphin</t>
  </si>
  <si>
    <t>Sousa chinensis</t>
  </si>
  <si>
    <t>Atlantic humpback dolphin</t>
  </si>
  <si>
    <t>Sousa teuszii</t>
  </si>
  <si>
    <t>Tucuxi</t>
  </si>
  <si>
    <t>Sotalia fluviatilis</t>
  </si>
  <si>
    <t>White-beaked dolphin</t>
  </si>
  <si>
    <t>Lagenorhynchus albirostris</t>
  </si>
  <si>
    <t>Atlantic white-sided dolphin</t>
  </si>
  <si>
    <t>Lagenorhynchus acutus</t>
  </si>
  <si>
    <t>Dusky dolphin</t>
  </si>
  <si>
    <t>Lagenorhynchus obscurus</t>
  </si>
  <si>
    <t>Pacific white-sided dolphin</t>
  </si>
  <si>
    <t>Lagenorhynchus obliquidens</t>
  </si>
  <si>
    <t>Hourglass dolphin</t>
  </si>
  <si>
    <t>Lagenorhynchus cruciger</t>
  </si>
  <si>
    <t>Peale's dolphin</t>
  </si>
  <si>
    <t>Lagenorhynchus australis</t>
  </si>
  <si>
    <t>Risso's dolphin</t>
  </si>
  <si>
    <t>Grampus griseus</t>
  </si>
  <si>
    <t>Common bottlenose dolphin</t>
  </si>
  <si>
    <t xml:space="preserve">Tursiops truncatus </t>
  </si>
  <si>
    <t>Indo-Pacific bottlenose dolphin</t>
  </si>
  <si>
    <t>Tursiops aduncus</t>
  </si>
  <si>
    <t>Atlantic spotted dolphin</t>
  </si>
  <si>
    <t>Stenella frontalis</t>
  </si>
  <si>
    <t>Pantropical spotted dolphin</t>
  </si>
  <si>
    <t>Stenella attenuata</t>
  </si>
  <si>
    <t>Spinner dolphin</t>
  </si>
  <si>
    <t>Stenella longirostris</t>
  </si>
  <si>
    <t>Clymene dolphin</t>
  </si>
  <si>
    <t>Stenella clymene</t>
  </si>
  <si>
    <t>Striped dolphin</t>
  </si>
  <si>
    <t>Stenella coeruleoalba</t>
  </si>
  <si>
    <t>Common dolphin</t>
  </si>
  <si>
    <t>Delphinus delphis</t>
  </si>
  <si>
    <t>Long-beaked common dolphin</t>
  </si>
  <si>
    <t>Delphinus capensis</t>
  </si>
  <si>
    <t>Fraser's dolphin</t>
  </si>
  <si>
    <t>Lagenodelphis hosei</t>
  </si>
  <si>
    <t>Northern right whale dolphin</t>
  </si>
  <si>
    <t>Lissodelphis borealis</t>
  </si>
  <si>
    <t>Southern right whale dolphin</t>
  </si>
  <si>
    <t>Lissodelphis peronii</t>
  </si>
  <si>
    <t>Commerson's dolphin</t>
  </si>
  <si>
    <t>Cephalorhynchus commersonii</t>
  </si>
  <si>
    <t>Chilean dolphin</t>
  </si>
  <si>
    <t>Cephalorhynchus eutropia</t>
  </si>
  <si>
    <t>Heaviside's dolphin</t>
  </si>
  <si>
    <t>Cephalorhynchus heavisidii</t>
  </si>
  <si>
    <t>Hector's dolphin</t>
  </si>
  <si>
    <t>Cephalorhynchus hectori</t>
  </si>
  <si>
    <t>Melon-headed whale</t>
  </si>
  <si>
    <t>Peponocephala electra</t>
  </si>
  <si>
    <t>Pygmy killer whale</t>
  </si>
  <si>
    <t>Feresa attenuata</t>
  </si>
  <si>
    <t>False killer whale</t>
  </si>
  <si>
    <t>Pseudorca crassidens</t>
  </si>
  <si>
    <t>Killer whale</t>
  </si>
  <si>
    <t>Orcinus orca</t>
  </si>
  <si>
    <t>Long-finned pilot whale</t>
  </si>
  <si>
    <t>Globicephala melas</t>
  </si>
  <si>
    <t>Short-finned pilot whale</t>
  </si>
  <si>
    <t>Globicephala macrorhynchus</t>
  </si>
  <si>
    <t>Irrawaddy dolphin</t>
  </si>
  <si>
    <t>Orcaella brevirostris</t>
  </si>
  <si>
    <t>Shepherd's beaked whale</t>
  </si>
  <si>
    <t>Tasmacetus shepherdi</t>
  </si>
  <si>
    <t>Ziphiidae</t>
  </si>
  <si>
    <t>Baird's beaked whale</t>
  </si>
  <si>
    <t>Berardius bairdii</t>
  </si>
  <si>
    <t>Arnoux's beaked whale</t>
  </si>
  <si>
    <t>Berardius arnuxii</t>
  </si>
  <si>
    <t>Longman's beaked whale</t>
  </si>
  <si>
    <t>Mesoplodon pacificus</t>
  </si>
  <si>
    <t>Sowerby's beaked whale</t>
  </si>
  <si>
    <t>Mesoplodon bidens</t>
  </si>
  <si>
    <t>Blainville's beaked whale</t>
  </si>
  <si>
    <t>Mesoplodon densirostris</t>
  </si>
  <si>
    <t>Gervais' beaked whale</t>
  </si>
  <si>
    <t>Mesoplodon europaeus</t>
  </si>
  <si>
    <t>Strap-toothed whale</t>
  </si>
  <si>
    <t>Mesoplodon layardii</t>
  </si>
  <si>
    <t>Hector's beaked whale</t>
  </si>
  <si>
    <t>Mesoplodon hectori</t>
  </si>
  <si>
    <t>Gray's beaked whale</t>
  </si>
  <si>
    <t>Mesoplodon grayi</t>
  </si>
  <si>
    <t>Stejneger's beaked whale</t>
  </si>
  <si>
    <t>Mesoplodon stejnegeri</t>
  </si>
  <si>
    <t>Andrews' beaked whale</t>
  </si>
  <si>
    <t>Mesoplodon bowdoini</t>
  </si>
  <si>
    <t>True's beaked whale</t>
  </si>
  <si>
    <t>Mesoplodon mirus</t>
  </si>
  <si>
    <t>Ginkgo-toothed beaked whale</t>
  </si>
  <si>
    <t>Mesoplodon gingkodens</t>
  </si>
  <si>
    <t>Hubbs' beaked whale</t>
  </si>
  <si>
    <t>Mesoplodon carlhubbsi</t>
  </si>
  <si>
    <t>Pygmy beaked whale</t>
  </si>
  <si>
    <t xml:space="preserve">Mesoplodon peruvianus </t>
  </si>
  <si>
    <t>Bahamonde's beaked whale</t>
  </si>
  <si>
    <t>Mesoplodon bahamondi</t>
  </si>
  <si>
    <t>Cuvier's beaked whale</t>
  </si>
  <si>
    <t>Ziphius cavirostris</t>
  </si>
  <si>
    <t>Northern bottlenose whale</t>
  </si>
  <si>
    <t>Hyperoodon ampullatus</t>
  </si>
  <si>
    <t>Southern bottlenose whale</t>
  </si>
  <si>
    <t>Hyperoodon planifrons</t>
  </si>
  <si>
    <t>South Asian river dolphin</t>
  </si>
  <si>
    <t xml:space="preserve">Platanista gangetica </t>
  </si>
  <si>
    <t xml:space="preserve">Platanistidae </t>
  </si>
  <si>
    <t>Franciscana</t>
  </si>
  <si>
    <t xml:space="preserve">Pontoporia blainvillei </t>
  </si>
  <si>
    <t xml:space="preserve">Pontoporiidae </t>
  </si>
  <si>
    <t>Baiji</t>
  </si>
  <si>
    <t xml:space="preserve">Lipotes vexillifer </t>
  </si>
  <si>
    <t xml:space="preserve">Lipotidae </t>
  </si>
  <si>
    <t>Boto</t>
  </si>
  <si>
    <t xml:space="preserve">Inia geoffrensis </t>
  </si>
  <si>
    <t xml:space="preserve">Iniidae </t>
  </si>
  <si>
    <t>Cook Inlet beluga whale</t>
  </si>
  <si>
    <t xml:space="preserve">Delphinapterus leucas </t>
  </si>
  <si>
    <t xml:space="preserve">Monodontidae </t>
  </si>
  <si>
    <t>Narwhal</t>
  </si>
  <si>
    <t xml:space="preserve">Monodon monoceros </t>
  </si>
  <si>
    <t>Harbor porpoise</t>
  </si>
  <si>
    <t xml:space="preserve">Phocoena phocoena </t>
  </si>
  <si>
    <t>Burmeister's porpoise</t>
  </si>
  <si>
    <t xml:space="preserve">Phocoena spinipinnis </t>
  </si>
  <si>
    <t>Vaquita</t>
  </si>
  <si>
    <t xml:space="preserve">Phocoena sinus </t>
  </si>
  <si>
    <t>Spectacled porpoise</t>
  </si>
  <si>
    <t xml:space="preserve">Phocoena dioptrica </t>
  </si>
  <si>
    <t>Finless porpoise</t>
  </si>
  <si>
    <t xml:space="preserve">Neophocaena phocaenoides </t>
  </si>
  <si>
    <t>Unidentifiable right whale</t>
  </si>
  <si>
    <t>Unidentifiable beaked whale</t>
  </si>
  <si>
    <t>Unidentifiable Kogia whale</t>
  </si>
  <si>
    <t>Unidentifiable dolphin</t>
  </si>
  <si>
    <t>Unidentifiable shelled sea turtle</t>
  </si>
  <si>
    <t>Unidentifiable porpoise</t>
  </si>
  <si>
    <r>
      <t xml:space="preserve">Closest distance of animals to </t>
    </r>
    <r>
      <rPr>
        <b/>
        <sz val="10"/>
        <rFont val="Arial"/>
        <family val="2"/>
      </rPr>
      <t>firing airguns</t>
    </r>
    <r>
      <rPr>
        <sz val="11"/>
        <rFont val="Calibri"/>
        <family val="2"/>
        <scheme val="minor"/>
      </rPr>
      <t xml:space="preserve"> (if relevant) (metres)</t>
    </r>
  </si>
  <si>
    <t>Protected Species Recording Form – VISUAL MARINE MAMMAL OBSERVER Effort – INPUT</t>
  </si>
  <si>
    <t>Observers' initials</t>
  </si>
  <si>
    <t>Observer Location(s)</t>
  </si>
  <si>
    <t>Start of observations</t>
  </si>
  <si>
    <t>End of observations</t>
  </si>
  <si>
    <t>Duration of visual observation</t>
  </si>
  <si>
    <t>Duration of firing during visual observations</t>
  </si>
  <si>
    <t>km of Effort</t>
  </si>
  <si>
    <t xml:space="preserve">Vessel /Seismic Activity  </t>
  </si>
  <si>
    <t>Weather and visibility conditions</t>
  </si>
  <si>
    <t>Visual Sighting Number</t>
  </si>
  <si>
    <t>Comments</t>
  </si>
  <si>
    <t>Flag record</t>
  </si>
  <si>
    <t>Time</t>
  </si>
  <si>
    <t>Water depth (metres)</t>
  </si>
  <si>
    <t>Compass heading of vessel (degrees)</t>
  </si>
  <si>
    <t>Speed of Vessel (knots)</t>
  </si>
  <si>
    <t>Line Number</t>
  </si>
  <si>
    <t>Vessel Activity</t>
  </si>
  <si>
    <t>Number of Guns</t>
  </si>
  <si>
    <t>Array Volume</t>
  </si>
  <si>
    <t>Array Depth</t>
  </si>
  <si>
    <t>Precipitation</t>
  </si>
  <si>
    <t>Light or Dark</t>
  </si>
  <si>
    <t>Visibility (km)</t>
  </si>
  <si>
    <t>Glare severity</t>
  </si>
  <si>
    <t>Glare Direction (clock face)</t>
  </si>
  <si>
    <t>Sea state</t>
  </si>
  <si>
    <t>Swell</t>
  </si>
  <si>
    <t>Wind Force</t>
  </si>
  <si>
    <t>Wind direction</t>
  </si>
  <si>
    <t>53.88800°N</t>
  </si>
  <si>
    <t>53.88800</t>
  </si>
  <si>
    <t>166.49237°W</t>
  </si>
  <si>
    <t>-166.49237</t>
  </si>
  <si>
    <t>In transit</t>
  </si>
  <si>
    <t>Light</t>
  </si>
  <si>
    <t>overall</t>
  </si>
  <si>
    <t>&lt;2</t>
  </si>
  <si>
    <t>SW</t>
  </si>
  <si>
    <t>Sea otters nearshore</t>
  </si>
  <si>
    <t>54.10200°N</t>
  </si>
  <si>
    <t>166.84153°W</t>
  </si>
  <si>
    <t>54.10200</t>
  </si>
  <si>
    <t>-166.84153</t>
  </si>
  <si>
    <t>humpback whales</t>
  </si>
  <si>
    <t>54.12050°N</t>
  </si>
  <si>
    <t>167.08747°W</t>
  </si>
  <si>
    <t>54.12050</t>
  </si>
  <si>
    <t>-167.08747</t>
  </si>
  <si>
    <t>Stellar sea lion</t>
  </si>
  <si>
    <t>54.13543°N</t>
  </si>
  <si>
    <t>167.19608°W</t>
  </si>
  <si>
    <t>54.13543</t>
  </si>
  <si>
    <t>-167.19608</t>
  </si>
  <si>
    <t>light rain</t>
  </si>
  <si>
    <t>54.16817°N</t>
  </si>
  <si>
    <t>167.43445°W</t>
  </si>
  <si>
    <t>54.16817</t>
  </si>
  <si>
    <t>-167.43445</t>
  </si>
  <si>
    <t>4,5</t>
  </si>
  <si>
    <t>Unid. baleen whale, Northern fur seal</t>
  </si>
  <si>
    <t>54.20067°N</t>
  </si>
  <si>
    <t>167.67402°W</t>
  </si>
  <si>
    <t>54.20067</t>
  </si>
  <si>
    <t>-167.67402</t>
  </si>
  <si>
    <t>54.21433°N</t>
  </si>
  <si>
    <t>167.77300°W</t>
  </si>
  <si>
    <t>54.21433</t>
  </si>
  <si>
    <t>-167.77300</t>
  </si>
  <si>
    <t>6,7,8,9</t>
  </si>
  <si>
    <t>54.23805°N</t>
  </si>
  <si>
    <t>167.94967°W</t>
  </si>
  <si>
    <t>54.23805</t>
  </si>
  <si>
    <t>-167.94967</t>
  </si>
  <si>
    <t>Northern fur seal</t>
  </si>
  <si>
    <t>54.25893°N</t>
  </si>
  <si>
    <t>168.10123°W</t>
  </si>
  <si>
    <t>54.25893</t>
  </si>
  <si>
    <t>-168.10123</t>
  </si>
  <si>
    <t>little</t>
  </si>
  <si>
    <t>54.27865°N</t>
  </si>
  <si>
    <t>168.24625°W</t>
  </si>
  <si>
    <t>54.27865</t>
  </si>
  <si>
    <t>-168.24625</t>
  </si>
  <si>
    <t>fog</t>
  </si>
  <si>
    <t>12,13</t>
  </si>
  <si>
    <t>54.30400°N</t>
  </si>
  <si>
    <t>168.43315°W</t>
  </si>
  <si>
    <t>54.30400</t>
  </si>
  <si>
    <t>-168.43315</t>
  </si>
  <si>
    <t>54.32353°N</t>
  </si>
  <si>
    <t>168.57813°W</t>
  </si>
  <si>
    <t>54.32353</t>
  </si>
  <si>
    <t>-168.57813</t>
  </si>
  <si>
    <t>54.33167°N</t>
  </si>
  <si>
    <t>168.63718°W</t>
  </si>
  <si>
    <t>54.33167</t>
  </si>
  <si>
    <t>-168.63718</t>
  </si>
  <si>
    <t>54.34322°N</t>
  </si>
  <si>
    <t>169.72293°W</t>
  </si>
  <si>
    <t>54.34322</t>
  </si>
  <si>
    <t>-169.72293</t>
  </si>
  <si>
    <t>54.36413°N</t>
  </si>
  <si>
    <t>168.87628°W</t>
  </si>
  <si>
    <t>54.36413</t>
  </si>
  <si>
    <t>-168.87628</t>
  </si>
  <si>
    <t>WSW</t>
  </si>
  <si>
    <t>54.38255°N</t>
  </si>
  <si>
    <t>169.01200°W</t>
  </si>
  <si>
    <t>54.38255</t>
  </si>
  <si>
    <t>-169.01200</t>
  </si>
  <si>
    <t>AH, HI</t>
  </si>
  <si>
    <t>54.40098°N</t>
  </si>
  <si>
    <t>169.14775°W</t>
  </si>
  <si>
    <t>54.40098</t>
  </si>
  <si>
    <t>-169.14775</t>
  </si>
  <si>
    <t>54.41885°N</t>
  </si>
  <si>
    <t>169.27963°W</t>
  </si>
  <si>
    <t>54.41885</t>
  </si>
  <si>
    <t>-169.27963</t>
  </si>
  <si>
    <t>54.43788°N</t>
  </si>
  <si>
    <t>169.42060°W</t>
  </si>
  <si>
    <t>54.43788</t>
  </si>
  <si>
    <t>-169.42060</t>
  </si>
  <si>
    <t>54.74378°N</t>
  </si>
  <si>
    <t>171.69035°W</t>
  </si>
  <si>
    <t>54.74378</t>
  </si>
  <si>
    <t>-171.69035</t>
  </si>
  <si>
    <t>54.76363°N</t>
  </si>
  <si>
    <t>171.83768°W</t>
  </si>
  <si>
    <t>54.76363</t>
  </si>
  <si>
    <t>-171.83768</t>
  </si>
  <si>
    <t>W</t>
  </si>
  <si>
    <t>54.78230°N</t>
  </si>
  <si>
    <t>171.97798°W</t>
  </si>
  <si>
    <t>54.78230</t>
  </si>
  <si>
    <t>-171.97798</t>
  </si>
  <si>
    <t>54.79967°N</t>
  </si>
  <si>
    <t>172.10683°W</t>
  </si>
  <si>
    <t>54.79967</t>
  </si>
  <si>
    <t>-172.10683</t>
  </si>
  <si>
    <t>EE, DC</t>
  </si>
  <si>
    <t>54.82967°N</t>
  </si>
  <si>
    <t>172.33083°W</t>
  </si>
  <si>
    <t>54.82967</t>
  </si>
  <si>
    <t>-172.33083</t>
  </si>
  <si>
    <t>&lt;1</t>
  </si>
  <si>
    <t>54.84083°N</t>
  </si>
  <si>
    <t>172.41333°W</t>
  </si>
  <si>
    <t>54.84083</t>
  </si>
  <si>
    <t>-172.41333</t>
  </si>
  <si>
    <t>54.86233°N</t>
  </si>
  <si>
    <t>172.57367°W</t>
  </si>
  <si>
    <t>54.86233</t>
  </si>
  <si>
    <t>-172.57367</t>
  </si>
  <si>
    <t>54.87832°N</t>
  </si>
  <si>
    <t>172.69302°W</t>
  </si>
  <si>
    <t>54.87832</t>
  </si>
  <si>
    <t>-172.69302</t>
  </si>
  <si>
    <t>&gt;5</t>
  </si>
  <si>
    <t>54.90265°N</t>
  </si>
  <si>
    <t>172.87517°W</t>
  </si>
  <si>
    <t>54.90265</t>
  </si>
  <si>
    <t>-172.87517</t>
  </si>
  <si>
    <t>54.92017°N</t>
  </si>
  <si>
    <t>173.00567°W</t>
  </si>
  <si>
    <t>54.92017</t>
  </si>
  <si>
    <t>-173.00567</t>
  </si>
  <si>
    <t>DC,MP</t>
  </si>
  <si>
    <t>54.94183°N</t>
  </si>
  <si>
    <t>173.16783°W</t>
  </si>
  <si>
    <t>54.94183</t>
  </si>
  <si>
    <t>-173.16783</t>
  </si>
  <si>
    <t>Intermittent fog</t>
  </si>
  <si>
    <t>54.95917°N</t>
  </si>
  <si>
    <t>173.29750°W</t>
  </si>
  <si>
    <t>54.95917</t>
  </si>
  <si>
    <t>-173.29750</t>
  </si>
  <si>
    <t>54.98183°N</t>
  </si>
  <si>
    <t>173.46767°W</t>
  </si>
  <si>
    <t>54.98183</t>
  </si>
  <si>
    <t>-173.46767</t>
  </si>
  <si>
    <t>55.00000°N</t>
  </si>
  <si>
    <t>173.60400°W</t>
  </si>
  <si>
    <t>55.00000</t>
  </si>
  <si>
    <t>-173.60400</t>
  </si>
  <si>
    <t>55.02117°N</t>
  </si>
  <si>
    <t>173.76200°W</t>
  </si>
  <si>
    <t>55.02117</t>
  </si>
  <si>
    <t>-173.76200</t>
  </si>
  <si>
    <t>55.03543°N</t>
  </si>
  <si>
    <t>173.86898°W</t>
  </si>
  <si>
    <t>55.03543</t>
  </si>
  <si>
    <t>-173.86898</t>
  </si>
  <si>
    <t>Dall's porpoises</t>
  </si>
  <si>
    <t>55.07417°N</t>
  </si>
  <si>
    <t>174.16017°W</t>
  </si>
  <si>
    <t>55.07417</t>
  </si>
  <si>
    <t>-174.16017</t>
  </si>
  <si>
    <t>55.07550°N</t>
  </si>
  <si>
    <t>174.16933°W</t>
  </si>
  <si>
    <t>55.07550</t>
  </si>
  <si>
    <t>-174.16933</t>
  </si>
  <si>
    <t>55.08972°N</t>
  </si>
  <si>
    <t>174.27513°W</t>
  </si>
  <si>
    <t>55.08972</t>
  </si>
  <si>
    <t>-174.27513</t>
  </si>
  <si>
    <t>55.13783°N</t>
  </si>
  <si>
    <t>174.63967°W</t>
  </si>
  <si>
    <t>55.13783</t>
  </si>
  <si>
    <t>-174.63967</t>
  </si>
  <si>
    <t>55.17167°N</t>
  </si>
  <si>
    <t>174.89217°W</t>
  </si>
  <si>
    <t>55.17167</t>
  </si>
  <si>
    <t>-174.89217</t>
  </si>
  <si>
    <t>&lt;0.5</t>
  </si>
  <si>
    <t>55.17717°N</t>
  </si>
  <si>
    <t>175.04483°W</t>
  </si>
  <si>
    <t>55.17717</t>
  </si>
  <si>
    <t>-175.04483</t>
  </si>
  <si>
    <t>Very dense fog</t>
  </si>
  <si>
    <t>55.18283°N</t>
  </si>
  <si>
    <t>175.20317°W</t>
  </si>
  <si>
    <t>55.18283</t>
  </si>
  <si>
    <t>-175.20317</t>
  </si>
  <si>
    <t>55.18712°N</t>
  </si>
  <si>
    <t>175.32693°W</t>
  </si>
  <si>
    <t>55.18712</t>
  </si>
  <si>
    <t>-175.32693</t>
  </si>
  <si>
    <t>55.19390°N</t>
  </si>
  <si>
    <t>175.51758°W</t>
  </si>
  <si>
    <t>55.19390</t>
  </si>
  <si>
    <t>-175.51758</t>
  </si>
  <si>
    <t>&lt;0.25</t>
  </si>
  <si>
    <t>Fog returns, limited visibility</t>
  </si>
  <si>
    <t>55.20301°N</t>
  </si>
  <si>
    <t>175.66685°W</t>
  </si>
  <si>
    <t>55.20301</t>
  </si>
  <si>
    <t>-175.66685</t>
  </si>
  <si>
    <t>Dense fog continues</t>
  </si>
  <si>
    <t>55.21047°N</t>
  </si>
  <si>
    <t>175.94278°W</t>
  </si>
  <si>
    <t>55.21047</t>
  </si>
  <si>
    <t>-175.94278</t>
  </si>
  <si>
    <t>55.21518°N</t>
  </si>
  <si>
    <t>176.08463°W</t>
  </si>
  <si>
    <t>55.21518</t>
  </si>
  <si>
    <t>-176.08463</t>
  </si>
  <si>
    <t>55.22132°N</t>
  </si>
  <si>
    <t>176.24655°W</t>
  </si>
  <si>
    <t>55.22132</t>
  </si>
  <si>
    <t>-176.24655</t>
  </si>
  <si>
    <t>&lt;0.1</t>
  </si>
  <si>
    <t>Very limited visibility</t>
  </si>
  <si>
    <t>55.22158°N</t>
  </si>
  <si>
    <t>176.27258°W</t>
  </si>
  <si>
    <t>55.22158</t>
  </si>
  <si>
    <t>-176.27258</t>
  </si>
  <si>
    <t>55.24933°N</t>
  </si>
  <si>
    <t>177.02426°W</t>
  </si>
  <si>
    <t>55.24933</t>
  </si>
  <si>
    <t>-177.02426</t>
  </si>
  <si>
    <t>55.25220°N</t>
  </si>
  <si>
    <t>177.09373°W</t>
  </si>
  <si>
    <t>55.25220</t>
  </si>
  <si>
    <t>-177.09373</t>
  </si>
  <si>
    <t>Deploying gear</t>
  </si>
  <si>
    <t>SSE</t>
  </si>
  <si>
    <t>Deploying streamer</t>
  </si>
  <si>
    <t>55.23775°N</t>
  </si>
  <si>
    <t>177.14727°W</t>
  </si>
  <si>
    <t>55.23775</t>
  </si>
  <si>
    <t>-177.14727</t>
  </si>
  <si>
    <t>55.21033°N</t>
  </si>
  <si>
    <t>177.13050°W</t>
  </si>
  <si>
    <t>55.21033</t>
  </si>
  <si>
    <t>-177.13050</t>
  </si>
  <si>
    <t>55.19177°N</t>
  </si>
  <si>
    <t>177.09339°W</t>
  </si>
  <si>
    <t>55.19177</t>
  </si>
  <si>
    <t>-177.09339</t>
  </si>
  <si>
    <t>55.16967°N</t>
  </si>
  <si>
    <t>177.04817°W</t>
  </si>
  <si>
    <t>55.16967</t>
  </si>
  <si>
    <t>-177.04817</t>
  </si>
  <si>
    <t>E</t>
  </si>
  <si>
    <t>55.15183°N</t>
  </si>
  <si>
    <t>177.01333°W</t>
  </si>
  <si>
    <t>55.15183</t>
  </si>
  <si>
    <t>-177.01333</t>
  </si>
  <si>
    <t>55.12827°N</t>
  </si>
  <si>
    <t>176.96572°W</t>
  </si>
  <si>
    <t>55.12827</t>
  </si>
  <si>
    <t>-176.96572</t>
  </si>
  <si>
    <t>ESE</t>
  </si>
  <si>
    <t>Dense fog</t>
  </si>
  <si>
    <t>55.10583°N</t>
  </si>
  <si>
    <t>176.92200°W</t>
  </si>
  <si>
    <t>55.10583</t>
  </si>
  <si>
    <t>-176.92200</t>
  </si>
  <si>
    <t>Dense fog. Begin gun deployment.</t>
  </si>
  <si>
    <t>55.08350°N</t>
  </si>
  <si>
    <t>176.87483°W</t>
  </si>
  <si>
    <t>55.08350</t>
  </si>
  <si>
    <t>-176.87483</t>
  </si>
  <si>
    <t>55.05367°N</t>
  </si>
  <si>
    <t>176.80800°W</t>
  </si>
  <si>
    <t>55.05367</t>
  </si>
  <si>
    <t>-176.80800</t>
  </si>
  <si>
    <t>55.05257°N</t>
  </si>
  <si>
    <t>176.77550°W</t>
  </si>
  <si>
    <t>55.05257</t>
  </si>
  <si>
    <t>-176.77550</t>
  </si>
  <si>
    <t>SE</t>
  </si>
  <si>
    <t>Dense Fog</t>
  </si>
  <si>
    <t>55.06872°N</t>
  </si>
  <si>
    <t>176.74250°W</t>
  </si>
  <si>
    <t>55.06872</t>
  </si>
  <si>
    <t>-176.74250</t>
  </si>
  <si>
    <t>Not firing</t>
  </si>
  <si>
    <t>Fog is lifting slightly</t>
  </si>
  <si>
    <t>55.09830°N</t>
  </si>
  <si>
    <t>176.73123°W</t>
  </si>
  <si>
    <t>55.09830</t>
  </si>
  <si>
    <t>-176.73123</t>
  </si>
  <si>
    <t>55.11873°N</t>
  </si>
  <si>
    <t>176.76550°W</t>
  </si>
  <si>
    <t>55.11873</t>
  </si>
  <si>
    <t>-176.76550</t>
  </si>
  <si>
    <t>Fog is lifting enough for prewatch</t>
  </si>
  <si>
    <t>55.14137°N</t>
  </si>
  <si>
    <t>176.81048°W</t>
  </si>
  <si>
    <t>55.14137</t>
  </si>
  <si>
    <t>-176.81048</t>
  </si>
  <si>
    <t>MGL1111 MCS01 SEQ1</t>
  </si>
  <si>
    <t>Ramping Up</t>
  </si>
  <si>
    <t>X</t>
  </si>
  <si>
    <t>&lt;4</t>
  </si>
  <si>
    <t>Ramping up</t>
  </si>
  <si>
    <t>55.16550°N</t>
  </si>
  <si>
    <t>176.85817°W</t>
  </si>
  <si>
    <t>55.16550</t>
  </si>
  <si>
    <t>-176.85817</t>
  </si>
  <si>
    <t>Mitigation power down</t>
  </si>
  <si>
    <t>NNE</t>
  </si>
  <si>
    <t>55.19250°N</t>
  </si>
  <si>
    <t>176.91067°W</t>
  </si>
  <si>
    <t>55.19250</t>
  </si>
  <si>
    <t>-176.91067</t>
  </si>
  <si>
    <t>55.22450°N</t>
  </si>
  <si>
    <t>176.97150°W</t>
  </si>
  <si>
    <t>55.22450</t>
  </si>
  <si>
    <t>-176.97150</t>
  </si>
  <si>
    <t>Full volume, on line</t>
  </si>
  <si>
    <t>55.25517°N</t>
  </si>
  <si>
    <t>177.03217°W</t>
  </si>
  <si>
    <t>55.25517</t>
  </si>
  <si>
    <t>-177.03217</t>
  </si>
  <si>
    <t>55.27435°N</t>
  </si>
  <si>
    <t>177.06883°W</t>
  </si>
  <si>
    <t>55.27435</t>
  </si>
  <si>
    <t>-177.06883</t>
  </si>
  <si>
    <t>Fog setting in</t>
  </si>
  <si>
    <t>55.29533°N</t>
  </si>
  <si>
    <t>177.10900°W</t>
  </si>
  <si>
    <t>55.29533</t>
  </si>
  <si>
    <t>-177.10900</t>
  </si>
  <si>
    <t>55.32240°N</t>
  </si>
  <si>
    <t>177.16088°W</t>
  </si>
  <si>
    <t>55.32240</t>
  </si>
  <si>
    <t>-177.16088</t>
  </si>
  <si>
    <t>55.34775°N</t>
  </si>
  <si>
    <t>177.20963°W</t>
  </si>
  <si>
    <t>55.34775</t>
  </si>
  <si>
    <t>-177.20963</t>
  </si>
  <si>
    <t>Dense fog, limited visibility</t>
  </si>
  <si>
    <t>55.37543°N</t>
  </si>
  <si>
    <t>177.26307°W</t>
  </si>
  <si>
    <t>55.37543</t>
  </si>
  <si>
    <t>-177.26307</t>
  </si>
  <si>
    <t>55.41292°N</t>
  </si>
  <si>
    <t>177.33540°W</t>
  </si>
  <si>
    <t>55.41292</t>
  </si>
  <si>
    <t>-177.33540</t>
  </si>
  <si>
    <t>55.44907°N</t>
  </si>
  <si>
    <t>177.40643°W</t>
  </si>
  <si>
    <t>55.44907</t>
  </si>
  <si>
    <t>-177.40643</t>
  </si>
  <si>
    <t>177.40477°W</t>
  </si>
  <si>
    <t>-177.40477</t>
  </si>
  <si>
    <t>55.48207°N</t>
  </si>
  <si>
    <t>177.46995°W</t>
  </si>
  <si>
    <t>55.48207</t>
  </si>
  <si>
    <t>-177.46995</t>
  </si>
  <si>
    <t>severe</t>
  </si>
  <si>
    <t>Skies clear</t>
  </si>
  <si>
    <t>55.51135°N</t>
  </si>
  <si>
    <t>177.52687°W</t>
  </si>
  <si>
    <t>55.51135</t>
  </si>
  <si>
    <t>-177.52687</t>
  </si>
  <si>
    <t>AH. HI</t>
  </si>
  <si>
    <t>55.53843°N</t>
  </si>
  <si>
    <t>177.57973°W</t>
  </si>
  <si>
    <t>55.53843</t>
  </si>
  <si>
    <t>-177.57973</t>
  </si>
  <si>
    <t>Dense fog returns</t>
  </si>
  <si>
    <t>55.56832°N</t>
  </si>
  <si>
    <t>177.63825°W</t>
  </si>
  <si>
    <t>55.56832</t>
  </si>
  <si>
    <t>-177.63825</t>
  </si>
  <si>
    <t>55.59762°N</t>
  </si>
  <si>
    <t>177.69627°W</t>
  </si>
  <si>
    <t>55.59762</t>
  </si>
  <si>
    <t>-177.69627</t>
  </si>
  <si>
    <t>55.98855°N</t>
  </si>
  <si>
    <t>178.47728°W</t>
  </si>
  <si>
    <t>55.98855</t>
  </si>
  <si>
    <t>-178.47728</t>
  </si>
  <si>
    <t>56.01562°N</t>
  </si>
  <si>
    <t>178.54768°W</t>
  </si>
  <si>
    <t>56.01562</t>
  </si>
  <si>
    <t>-178.54768</t>
  </si>
  <si>
    <t>2-4</t>
  </si>
  <si>
    <t>Began watch at first light</t>
  </si>
  <si>
    <t>56.02903°N</t>
  </si>
  <si>
    <t>178.58864°W</t>
  </si>
  <si>
    <t>56.02903</t>
  </si>
  <si>
    <t>-178.58864</t>
  </si>
  <si>
    <t>Full volume, line change</t>
  </si>
  <si>
    <t>&lt;5</t>
  </si>
  <si>
    <t>EOL 16:06</t>
  </si>
  <si>
    <t>56.05161°N</t>
  </si>
  <si>
    <t>178.65708°W</t>
  </si>
  <si>
    <t>56.05161</t>
  </si>
  <si>
    <t>-178.65708</t>
  </si>
  <si>
    <t>56.06933°N</t>
  </si>
  <si>
    <t>178.71050°W</t>
  </si>
  <si>
    <t>56.06933</t>
  </si>
  <si>
    <t>-178.71050</t>
  </si>
  <si>
    <t>56.10225°N</t>
  </si>
  <si>
    <t>178.78117°W</t>
  </si>
  <si>
    <t>56.10225</t>
  </si>
  <si>
    <t>-178.78117</t>
  </si>
  <si>
    <t>MGL1111 MCS01A SEQ2</t>
  </si>
  <si>
    <t>Half volume, on line</t>
  </si>
  <si>
    <t>Gun arrays 3 &amp; 4 retrieved to untangle PAM cable</t>
  </si>
  <si>
    <t>56.11067°N</t>
  </si>
  <si>
    <t>178.79583°W</t>
  </si>
  <si>
    <t>56.11067</t>
  </si>
  <si>
    <t>-178.79583</t>
  </si>
  <si>
    <t>56.13117°N</t>
  </si>
  <si>
    <t>178.82633°W</t>
  </si>
  <si>
    <t>56.13117</t>
  </si>
  <si>
    <t>-178.82633</t>
  </si>
  <si>
    <t>Fog</t>
  </si>
  <si>
    <t>56.16000°N</t>
  </si>
  <si>
    <t>178.86333°W</t>
  </si>
  <si>
    <t>56.16000</t>
  </si>
  <si>
    <t>-178.86333</t>
  </si>
  <si>
    <t>PAM untangled, resumed full volume</t>
  </si>
  <si>
    <t>56.17783°N</t>
  </si>
  <si>
    <t>178.94617°W</t>
  </si>
  <si>
    <t>56.17783</t>
  </si>
  <si>
    <t>-178.94617</t>
  </si>
  <si>
    <t>Rain and fog persist</t>
  </si>
  <si>
    <t>56.18217°N</t>
  </si>
  <si>
    <t>178.98867°W</t>
  </si>
  <si>
    <t>56.18217</t>
  </si>
  <si>
    <t>-178.98867</t>
  </si>
  <si>
    <t>S</t>
  </si>
  <si>
    <t>56.19140°N</t>
  </si>
  <si>
    <t>179.06367°W</t>
  </si>
  <si>
    <t>56.19140</t>
  </si>
  <si>
    <t>-179.06367</t>
  </si>
  <si>
    <t>56.20567°N</t>
  </si>
  <si>
    <t>179.12983°W</t>
  </si>
  <si>
    <t>56.20567</t>
  </si>
  <si>
    <t>-179.12983</t>
  </si>
  <si>
    <t>Drizzle, fog in distance</t>
  </si>
  <si>
    <t>56.22333°N</t>
  </si>
  <si>
    <t>179.18533°W</t>
  </si>
  <si>
    <t>56.22333</t>
  </si>
  <si>
    <t>-179.18533</t>
  </si>
  <si>
    <t>56.24017°N</t>
  </si>
  <si>
    <t>179.23735°W</t>
  </si>
  <si>
    <t>56.24017</t>
  </si>
  <si>
    <t>-179.23735</t>
  </si>
  <si>
    <t>SSW</t>
  </si>
  <si>
    <t>56.26120°N</t>
  </si>
  <si>
    <t>179.30320°W</t>
  </si>
  <si>
    <t>56.26120</t>
  </si>
  <si>
    <t>-179.30320</t>
  </si>
  <si>
    <t>56.27567°N</t>
  </si>
  <si>
    <t>179.34925°W</t>
  </si>
  <si>
    <t>56.27567</t>
  </si>
  <si>
    <t>-179.34925</t>
  </si>
  <si>
    <t>56.29470°N</t>
  </si>
  <si>
    <t>179.40815°W</t>
  </si>
  <si>
    <t>56.29470</t>
  </si>
  <si>
    <t>-179.40815</t>
  </si>
  <si>
    <t>&lt;6</t>
  </si>
  <si>
    <t>56.31383°N</t>
  </si>
  <si>
    <t>179.46833°W</t>
  </si>
  <si>
    <t>56.31383</t>
  </si>
  <si>
    <t>-179.46833</t>
  </si>
  <si>
    <t>56.33517°N</t>
  </si>
  <si>
    <t>179.53517°W</t>
  </si>
  <si>
    <t>56.33517</t>
  </si>
  <si>
    <t>-179.53517</t>
  </si>
  <si>
    <t>56.35117°N</t>
  </si>
  <si>
    <t>179.58600°W</t>
  </si>
  <si>
    <t>56.35117</t>
  </si>
  <si>
    <t>-179.58600</t>
  </si>
  <si>
    <t>MP,AH</t>
  </si>
  <si>
    <t>56.36783°N</t>
  </si>
  <si>
    <t>179.63877°W</t>
  </si>
  <si>
    <t>56.36783</t>
  </si>
  <si>
    <t>-179.63877</t>
  </si>
  <si>
    <t>Seas are building</t>
  </si>
  <si>
    <t>56.38350°N</t>
  </si>
  <si>
    <t>179.68813°W</t>
  </si>
  <si>
    <t>56.38350</t>
  </si>
  <si>
    <t>-179.68813</t>
  </si>
  <si>
    <t>56.39750°N</t>
  </si>
  <si>
    <t>179.73300°W</t>
  </si>
  <si>
    <t>56.39750</t>
  </si>
  <si>
    <t>-179.73300</t>
  </si>
  <si>
    <t>56.42041°N</t>
  </si>
  <si>
    <t>179.80641°W</t>
  </si>
  <si>
    <t>56.42041</t>
  </si>
  <si>
    <t>-179.80641</t>
  </si>
  <si>
    <t>Fog horn begins</t>
  </si>
  <si>
    <t>EE,AH</t>
  </si>
  <si>
    <t>56.43747°N</t>
  </si>
  <si>
    <t>179.86030°W</t>
  </si>
  <si>
    <t>56.43747</t>
  </si>
  <si>
    <t>-179.86030</t>
  </si>
  <si>
    <t>56.45657°N</t>
  </si>
  <si>
    <t>179.92763°W</t>
  </si>
  <si>
    <t>56.45657</t>
  </si>
  <si>
    <t>-179.92763</t>
  </si>
  <si>
    <t>Dense fog, foghorning</t>
  </si>
  <si>
    <t>56.47973°N</t>
  </si>
  <si>
    <t>179.98598°W</t>
  </si>
  <si>
    <t>56.47973</t>
  </si>
  <si>
    <t>-179.98598</t>
  </si>
  <si>
    <t>MGL1111 MCS02 SEQ 3</t>
  </si>
  <si>
    <t>56.52192°N</t>
  </si>
  <si>
    <t>179.96268°E</t>
  </si>
  <si>
    <t>56.52192</t>
  </si>
  <si>
    <t>179.96268</t>
  </si>
  <si>
    <t>Entered eastern hemisphere</t>
  </si>
  <si>
    <t>56.56095°N</t>
  </si>
  <si>
    <t>179.92132°E</t>
  </si>
  <si>
    <t>56.56095</t>
  </si>
  <si>
    <t>179.92132</t>
  </si>
  <si>
    <t>56.59080°N</t>
  </si>
  <si>
    <t>179.88857°E</t>
  </si>
  <si>
    <t>56.59080</t>
  </si>
  <si>
    <t>179.88857</t>
  </si>
  <si>
    <t>56.62772°N</t>
  </si>
  <si>
    <t>179.23333°E</t>
  </si>
  <si>
    <t>56.62772</t>
  </si>
  <si>
    <t>179.23333</t>
  </si>
  <si>
    <t>57.07463°N</t>
  </si>
  <si>
    <t>179.15438°E</t>
  </si>
  <si>
    <t>57.07463</t>
  </si>
  <si>
    <t>179.15438</t>
  </si>
  <si>
    <t>57.10717°N</t>
  </si>
  <si>
    <t>179.10418°E</t>
  </si>
  <si>
    <t>57.10717</t>
  </si>
  <si>
    <t>179.10418</t>
  </si>
  <si>
    <t>57.12850°N</t>
  </si>
  <si>
    <t>179.07083°E</t>
  </si>
  <si>
    <t>57.12850</t>
  </si>
  <si>
    <t>179.07083</t>
  </si>
  <si>
    <t>57.15967°N</t>
  </si>
  <si>
    <t>179.02250°E</t>
  </si>
  <si>
    <t>57.15967</t>
  </si>
  <si>
    <t>179.02250</t>
  </si>
  <si>
    <t>Find where line #02 began</t>
  </si>
  <si>
    <t>57.18967°N</t>
  </si>
  <si>
    <t>178.97650°E</t>
  </si>
  <si>
    <t>57.18967</t>
  </si>
  <si>
    <t>178.97650</t>
  </si>
  <si>
    <t>57.21583°N</t>
  </si>
  <si>
    <t>178.96483°E</t>
  </si>
  <si>
    <t>57.21583</t>
  </si>
  <si>
    <t>178.96483</t>
  </si>
  <si>
    <t>End of line</t>
  </si>
  <si>
    <t>Retrieving arrray 2 &amp; 3</t>
  </si>
  <si>
    <t>57.26557°N</t>
  </si>
  <si>
    <t>179.03630°E</t>
  </si>
  <si>
    <t>57.26557</t>
  </si>
  <si>
    <t>179.03630</t>
  </si>
  <si>
    <t>Line change, reduced volume</t>
  </si>
  <si>
    <t>&lt;3</t>
  </si>
  <si>
    <t>Immature short-tailed albatross seen flying around</t>
  </si>
  <si>
    <t>57.27465°N</t>
  </si>
  <si>
    <t>179.04992°E</t>
  </si>
  <si>
    <t>57.27465</t>
  </si>
  <si>
    <t>179.04992</t>
  </si>
  <si>
    <t>2-5</t>
  </si>
  <si>
    <t>Vessel turning</t>
  </si>
  <si>
    <t>57.29567°N</t>
  </si>
  <si>
    <t>179.08082°E</t>
  </si>
  <si>
    <t>57.29567</t>
  </si>
  <si>
    <t>179.08082</t>
  </si>
  <si>
    <t>Array 2 deployed.</t>
  </si>
  <si>
    <t>57.27800°N</t>
  </si>
  <si>
    <t>179.17800°E</t>
  </si>
  <si>
    <t>57.27800</t>
  </si>
  <si>
    <t>179.17800</t>
  </si>
  <si>
    <t>Return to full volume</t>
  </si>
  <si>
    <t>19:59 Unid. Baleen whale.  Array 3 deployed, possible sighting of short-tailed albatross</t>
  </si>
  <si>
    <t>57.25667°N</t>
  </si>
  <si>
    <t>179.17060°E</t>
  </si>
  <si>
    <t>57.25667</t>
  </si>
  <si>
    <t>179.17060</t>
  </si>
  <si>
    <t>57.22667°N</t>
  </si>
  <si>
    <t>179.12750°E</t>
  </si>
  <si>
    <t>57.22667</t>
  </si>
  <si>
    <t>179.12750</t>
  </si>
  <si>
    <t>111MCS03 Sequence 4</t>
  </si>
  <si>
    <t>SOL 20:47</t>
  </si>
  <si>
    <t>57.19967°N</t>
  </si>
  <si>
    <t>179.08600°E</t>
  </si>
  <si>
    <t>57.19967</t>
  </si>
  <si>
    <t>179.08600</t>
  </si>
  <si>
    <t>57.17083°N</t>
  </si>
  <si>
    <t>179.04267°E</t>
  </si>
  <si>
    <t>57.17083</t>
  </si>
  <si>
    <t>179.04267</t>
  </si>
  <si>
    <t>57.14982°N</t>
  </si>
  <si>
    <t>179.01042°E</t>
  </si>
  <si>
    <t>57.14982</t>
  </si>
  <si>
    <t>179.01042</t>
  </si>
  <si>
    <t>57.11958°N</t>
  </si>
  <si>
    <t>178.96347°E</t>
  </si>
  <si>
    <t>57.11958</t>
  </si>
  <si>
    <t>178.96347</t>
  </si>
  <si>
    <t>PAM deployed 22:46</t>
  </si>
  <si>
    <t>57.09383°N</t>
  </si>
  <si>
    <t>178.92383°E</t>
  </si>
  <si>
    <t>57.09383</t>
  </si>
  <si>
    <t>178.92383</t>
  </si>
  <si>
    <t>57d03.66'N</t>
  </si>
  <si>
    <t>178d52.38'E</t>
  </si>
  <si>
    <t>57.06100</t>
  </si>
  <si>
    <t>178.87300</t>
  </si>
  <si>
    <t>57.06100°N</t>
  </si>
  <si>
    <t>178.87300°E</t>
  </si>
  <si>
    <t>57d02.05'N</t>
  </si>
  <si>
    <t>178d49.89'E</t>
  </si>
  <si>
    <t>57.03417</t>
  </si>
  <si>
    <t>178.83150</t>
  </si>
  <si>
    <t>57.03417°N</t>
  </si>
  <si>
    <t>178.83150°E</t>
  </si>
  <si>
    <t>54d00.45'N</t>
  </si>
  <si>
    <t>178d47.44'E</t>
  </si>
  <si>
    <t>54.00750</t>
  </si>
  <si>
    <t>178.79067</t>
  </si>
  <si>
    <t>54.00750°N</t>
  </si>
  <si>
    <t>178.79067°E</t>
  </si>
  <si>
    <t>54d58.46'N</t>
  </si>
  <si>
    <t>178d44.39'E</t>
  </si>
  <si>
    <t>54.97433</t>
  </si>
  <si>
    <t>178.73983</t>
  </si>
  <si>
    <t>54.97433°N</t>
  </si>
  <si>
    <t>178.73983°E</t>
  </si>
  <si>
    <t>56.95260°N</t>
  </si>
  <si>
    <t>178.70618°E</t>
  </si>
  <si>
    <t>56.95260</t>
  </si>
  <si>
    <t>178.70618</t>
  </si>
  <si>
    <t>56.92882°N</t>
  </si>
  <si>
    <t>178.66958°E</t>
  </si>
  <si>
    <t>56.92882</t>
  </si>
  <si>
    <t>178.66958</t>
  </si>
  <si>
    <t>56.89617°N</t>
  </si>
  <si>
    <t>178.62017°E</t>
  </si>
  <si>
    <t>56.89617</t>
  </si>
  <si>
    <t>178.62017</t>
  </si>
  <si>
    <t>Fog moving off</t>
  </si>
  <si>
    <t>56.87142°N</t>
  </si>
  <si>
    <t>178.58258°E</t>
  </si>
  <si>
    <t>56.87142</t>
  </si>
  <si>
    <t>178.58258</t>
  </si>
  <si>
    <t>Fog coming back</t>
  </si>
  <si>
    <t>56.84171°N</t>
  </si>
  <si>
    <t>178.53738°E</t>
  </si>
  <si>
    <t>56.84171</t>
  </si>
  <si>
    <t>178.53738</t>
  </si>
  <si>
    <t>56.81195°N</t>
  </si>
  <si>
    <t>178.49218°E</t>
  </si>
  <si>
    <t>56.81195</t>
  </si>
  <si>
    <t>178.49218</t>
  </si>
  <si>
    <t>56.76202°N</t>
  </si>
  <si>
    <t>178.41568°E</t>
  </si>
  <si>
    <t>56.76202</t>
  </si>
  <si>
    <t>178.41568</t>
  </si>
  <si>
    <t>56.73465°N</t>
  </si>
  <si>
    <t>178.37520°E</t>
  </si>
  <si>
    <t>56.73465</t>
  </si>
  <si>
    <t>178.37520</t>
  </si>
  <si>
    <t>Sonibuoys launched starboard</t>
  </si>
  <si>
    <t>56.70362°N</t>
  </si>
  <si>
    <t>178.32860°E</t>
  </si>
  <si>
    <t>56.70362</t>
  </si>
  <si>
    <t>178.32860</t>
  </si>
  <si>
    <t>56.67805°N</t>
  </si>
  <si>
    <t>178.29002°E</t>
  </si>
  <si>
    <t>56.67805</t>
  </si>
  <si>
    <t>178.29002</t>
  </si>
  <si>
    <t>56.65048°N</t>
  </si>
  <si>
    <t>178.24867°E</t>
  </si>
  <si>
    <t>56.65048</t>
  </si>
  <si>
    <t>178.24867</t>
  </si>
  <si>
    <t>56.62808°N</t>
  </si>
  <si>
    <t>178.21512°E</t>
  </si>
  <si>
    <t>56.62808</t>
  </si>
  <si>
    <t>178.21512</t>
  </si>
  <si>
    <t>56.38065°N</t>
  </si>
  <si>
    <t>177.69159°E</t>
  </si>
  <si>
    <t>56.38065</t>
  </si>
  <si>
    <t>177.69159</t>
  </si>
  <si>
    <t>56.42693°N</t>
  </si>
  <si>
    <t>177.72707°E</t>
  </si>
  <si>
    <t>56.42693</t>
  </si>
  <si>
    <t>177.72707</t>
  </si>
  <si>
    <t>111MCS04 Sequence 5</t>
  </si>
  <si>
    <t>Light rain begain at start of watch</t>
  </si>
  <si>
    <t>56.46933°N</t>
  </si>
  <si>
    <t>177.75250°E</t>
  </si>
  <si>
    <t>56.46933</t>
  </si>
  <si>
    <t>177.75250</t>
  </si>
  <si>
    <t>56.49600°N</t>
  </si>
  <si>
    <t>177.76367°E</t>
  </si>
  <si>
    <t>56.49600</t>
  </si>
  <si>
    <t>177.76367</t>
  </si>
  <si>
    <t>56.53417°N</t>
  </si>
  <si>
    <t>177.77133°E</t>
  </si>
  <si>
    <t>56.53417</t>
  </si>
  <si>
    <t>177.77133</t>
  </si>
  <si>
    <t>56.58567°N</t>
  </si>
  <si>
    <t>177.78067°E</t>
  </si>
  <si>
    <t>56.58567</t>
  </si>
  <si>
    <t>177.78067</t>
  </si>
  <si>
    <t>Unid. Pinniped, power down 18:46</t>
  </si>
  <si>
    <t>56.60700°N</t>
  </si>
  <si>
    <t>177.78467°E</t>
  </si>
  <si>
    <t>56.60700</t>
  </si>
  <si>
    <t>177.78467</t>
  </si>
  <si>
    <t>Ramp up 19:01</t>
  </si>
  <si>
    <t>56.62700°N</t>
  </si>
  <si>
    <t>177.78800°E</t>
  </si>
  <si>
    <t>56.62700</t>
  </si>
  <si>
    <t>177.78800</t>
  </si>
  <si>
    <t>56.68600°N</t>
  </si>
  <si>
    <t>177.79917°E</t>
  </si>
  <si>
    <t>56.68600</t>
  </si>
  <si>
    <t>177.79917</t>
  </si>
  <si>
    <t>&gt;3</t>
  </si>
  <si>
    <t>Guns reach full power</t>
  </si>
  <si>
    <t>56.71713°N</t>
  </si>
  <si>
    <t>177.80487°E</t>
  </si>
  <si>
    <t>56.71713</t>
  </si>
  <si>
    <t>177.80487</t>
  </si>
  <si>
    <t>56.76350°N</t>
  </si>
  <si>
    <t>177.81333°E</t>
  </si>
  <si>
    <t>56.76350</t>
  </si>
  <si>
    <t>177.81333</t>
  </si>
  <si>
    <t>56.80980°N</t>
  </si>
  <si>
    <t>177.82190°E</t>
  </si>
  <si>
    <t>56.80980</t>
  </si>
  <si>
    <t>177.82190</t>
  </si>
  <si>
    <t>56.84700°N</t>
  </si>
  <si>
    <t>177.82867°E</t>
  </si>
  <si>
    <t>56.84700</t>
  </si>
  <si>
    <t>177.82867</t>
  </si>
  <si>
    <t>56.88667°N</t>
  </si>
  <si>
    <t>177.83615°E</t>
  </si>
  <si>
    <t>56.88667</t>
  </si>
  <si>
    <t>177.83615</t>
  </si>
  <si>
    <t>56.93050°N</t>
  </si>
  <si>
    <t>177.84433°E</t>
  </si>
  <si>
    <t>56.93050</t>
  </si>
  <si>
    <t>177.84433</t>
  </si>
  <si>
    <t>56.96632°N</t>
  </si>
  <si>
    <t>177.85110°E</t>
  </si>
  <si>
    <t>56.96632</t>
  </si>
  <si>
    <t>177.85110</t>
  </si>
  <si>
    <t>57.01980°N</t>
  </si>
  <si>
    <t>177.86367°E</t>
  </si>
  <si>
    <t>57.01980</t>
  </si>
  <si>
    <t>177.86367</t>
  </si>
  <si>
    <t>MGL1111 MCS04 SEQ5</t>
  </si>
  <si>
    <t>On line, shooting partial power</t>
  </si>
  <si>
    <t>EOL 00:29 Maintenance on guns = Half-power</t>
  </si>
  <si>
    <t>57.03283°N</t>
  </si>
  <si>
    <t>177.90633°E</t>
  </si>
  <si>
    <t>57.03283</t>
  </si>
  <si>
    <t>177.90633</t>
  </si>
  <si>
    <t>MGL1111 TRN05 SEQ 6</t>
  </si>
  <si>
    <t>On line, ramping up</t>
  </si>
  <si>
    <t xml:space="preserve">E </t>
  </si>
  <si>
    <t>SOL</t>
  </si>
  <si>
    <t>57.03567°N</t>
  </si>
  <si>
    <t>177.99033°E</t>
  </si>
  <si>
    <t>57.03567</t>
  </si>
  <si>
    <t>177.99033</t>
  </si>
  <si>
    <t>Issues with array 4, shooting at partial volume</t>
  </si>
  <si>
    <t>57.03170°N</t>
  </si>
  <si>
    <t>178.14710°E</t>
  </si>
  <si>
    <t>57.03170</t>
  </si>
  <si>
    <t>178.14710</t>
  </si>
  <si>
    <t>Dall's porpoises, power down</t>
  </si>
  <si>
    <t>56.99967°N</t>
  </si>
  <si>
    <t>178.16617°E</t>
  </si>
  <si>
    <t>56.99967</t>
  </si>
  <si>
    <t>178.16617</t>
  </si>
  <si>
    <t>56.98295°N</t>
  </si>
  <si>
    <t>178.11928°E</t>
  </si>
  <si>
    <t>56.98295</t>
  </si>
  <si>
    <t>178.11928</t>
  </si>
  <si>
    <t>56.97988°N</t>
  </si>
  <si>
    <t>178.05556°E</t>
  </si>
  <si>
    <t>56.97988</t>
  </si>
  <si>
    <t>178.05556</t>
  </si>
  <si>
    <t>MGL1111 MCS05 SEQ7</t>
  </si>
  <si>
    <t>On line, full volume</t>
  </si>
  <si>
    <t>Sent back smaller guns in place of 3&amp;4. New max volume is 6320; 3:31 SOL</t>
  </si>
  <si>
    <t>56.97561°N</t>
  </si>
  <si>
    <t>177.96056°E</t>
  </si>
  <si>
    <t>56.97561</t>
  </si>
  <si>
    <t>177.96056</t>
  </si>
  <si>
    <t>Humpback whale, power down</t>
  </si>
  <si>
    <t>56.97425°N</t>
  </si>
  <si>
    <t>177.91550°E</t>
  </si>
  <si>
    <t>56.97425</t>
  </si>
  <si>
    <t>177.91550</t>
  </si>
  <si>
    <t>56.97146°N</t>
  </si>
  <si>
    <t>177.84640°E</t>
  </si>
  <si>
    <t>56.97146</t>
  </si>
  <si>
    <t>177.84640</t>
  </si>
  <si>
    <t>56.96933°N</t>
  </si>
  <si>
    <t>177.78865°E</t>
  </si>
  <si>
    <t>56.96933</t>
  </si>
  <si>
    <t>177.78865</t>
  </si>
  <si>
    <t>56.96660°N</t>
  </si>
  <si>
    <t>177.71567°E</t>
  </si>
  <si>
    <t>56.96660</t>
  </si>
  <si>
    <t>177.71567</t>
  </si>
  <si>
    <t>56d57.834'N</t>
  </si>
  <si>
    <t>177.64378°E</t>
  </si>
  <si>
    <t>56.96390</t>
  </si>
  <si>
    <t>177.64378</t>
  </si>
  <si>
    <t>56.96390°N</t>
  </si>
  <si>
    <t>56.96008°N</t>
  </si>
  <si>
    <t>177.54470°E</t>
  </si>
  <si>
    <t>56.96008</t>
  </si>
  <si>
    <t>177.54470</t>
  </si>
  <si>
    <t>56.95553°N</t>
  </si>
  <si>
    <t>177.42885°E</t>
  </si>
  <si>
    <t>56.95553</t>
  </si>
  <si>
    <t>177.42885</t>
  </si>
  <si>
    <t>Dark</t>
  </si>
  <si>
    <t>56.89955°N</t>
  </si>
  <si>
    <t>176.17551°E</t>
  </si>
  <si>
    <t>56.89955</t>
  </si>
  <si>
    <t>176.17551</t>
  </si>
  <si>
    <t>56.89495°N</t>
  </si>
  <si>
    <t>176.08323°E</t>
  </si>
  <si>
    <t>56.89495</t>
  </si>
  <si>
    <t>176.08323</t>
  </si>
  <si>
    <t>56.89058°N</t>
  </si>
  <si>
    <t>175.99687°E</t>
  </si>
  <si>
    <t>56.89058</t>
  </si>
  <si>
    <t>175.99687</t>
  </si>
  <si>
    <t>56.88600°N</t>
  </si>
  <si>
    <t>175.91033°E</t>
  </si>
  <si>
    <t>56.88600</t>
  </si>
  <si>
    <t>175.91033</t>
  </si>
  <si>
    <t>56.88333°N</t>
  </si>
  <si>
    <t>175.86033°E</t>
  </si>
  <si>
    <t>56.88333</t>
  </si>
  <si>
    <t>175.86033</t>
  </si>
  <si>
    <t>56.88100°N</t>
  </si>
  <si>
    <t>175.81467°E</t>
  </si>
  <si>
    <t>56.88100</t>
  </si>
  <si>
    <t>175.81467</t>
  </si>
  <si>
    <t>DC,HI</t>
  </si>
  <si>
    <t>56.87750°N</t>
  </si>
  <si>
    <t>175.74817°E</t>
  </si>
  <si>
    <t>56.87750</t>
  </si>
  <si>
    <t>175.74817</t>
  </si>
  <si>
    <t>56.87432°N</t>
  </si>
  <si>
    <t>175.68785°E</t>
  </si>
  <si>
    <t>56.87432</t>
  </si>
  <si>
    <t>175.68785</t>
  </si>
  <si>
    <t>56.87017°N</t>
  </si>
  <si>
    <t>175.61467°E</t>
  </si>
  <si>
    <t>56.87017</t>
  </si>
  <si>
    <t>175.61467</t>
  </si>
  <si>
    <t>56.86667°N</t>
  </si>
  <si>
    <t>175.54767°E</t>
  </si>
  <si>
    <t>56.86667</t>
  </si>
  <si>
    <t>175.54767</t>
  </si>
  <si>
    <t>56.86325°N</t>
  </si>
  <si>
    <t>175.48550°E</t>
  </si>
  <si>
    <t>56.86325</t>
  </si>
  <si>
    <t>175.48550</t>
  </si>
  <si>
    <t>56.85768°N</t>
  </si>
  <si>
    <t>175.38592°E</t>
  </si>
  <si>
    <t>56.85768</t>
  </si>
  <si>
    <t>175.38592</t>
  </si>
  <si>
    <t>56.85550°N</t>
  </si>
  <si>
    <t>175.34817°E</t>
  </si>
  <si>
    <t>56.85550</t>
  </si>
  <si>
    <t>175.34817</t>
  </si>
  <si>
    <t>Array 1 leaking</t>
  </si>
  <si>
    <t>56.85183°N</t>
  </si>
  <si>
    <t>175.28333°E</t>
  </si>
  <si>
    <t>56.85183</t>
  </si>
  <si>
    <t>175.28333</t>
  </si>
  <si>
    <t>56.84743°N</t>
  </si>
  <si>
    <t>175.20545°E</t>
  </si>
  <si>
    <t>56.84743</t>
  </si>
  <si>
    <t>175.20545</t>
  </si>
  <si>
    <t>56.84333°N</t>
  </si>
  <si>
    <t>175.13600°E</t>
  </si>
  <si>
    <t>56.84333</t>
  </si>
  <si>
    <t>175.13600</t>
  </si>
  <si>
    <t>56.83745°N</t>
  </si>
  <si>
    <t>175.03433°E</t>
  </si>
  <si>
    <t>56.83745</t>
  </si>
  <si>
    <t>175.03433</t>
  </si>
  <si>
    <t>&gt;1</t>
  </si>
  <si>
    <t>56.83417°N</t>
  </si>
  <si>
    <t>174.98067°E</t>
  </si>
  <si>
    <t>56.83417</t>
  </si>
  <si>
    <t>174.98067</t>
  </si>
  <si>
    <t>56.82950°N</t>
  </si>
  <si>
    <t>174.90083°E</t>
  </si>
  <si>
    <t>56.82950</t>
  </si>
  <si>
    <t>174.90083</t>
  </si>
  <si>
    <t>56.82298°N</t>
  </si>
  <si>
    <t>174.79350°E</t>
  </si>
  <si>
    <t>56.82298</t>
  </si>
  <si>
    <t>174.79350</t>
  </si>
  <si>
    <t>56.82850°N</t>
  </si>
  <si>
    <t>174.72050°E</t>
  </si>
  <si>
    <t>56.82850</t>
  </si>
  <si>
    <t>174.72050</t>
  </si>
  <si>
    <t>56.81500°N</t>
  </si>
  <si>
    <t>174.66450°E</t>
  </si>
  <si>
    <t>56.81500</t>
  </si>
  <si>
    <t>174.66450</t>
  </si>
  <si>
    <t>56.81022°N</t>
  </si>
  <si>
    <t>174.58762°E</t>
  </si>
  <si>
    <t>56.81022</t>
  </si>
  <si>
    <t>174.58762</t>
  </si>
  <si>
    <t>56.79865°N</t>
  </si>
  <si>
    <t>174.48169°E</t>
  </si>
  <si>
    <t>56.79865</t>
  </si>
  <si>
    <t>174.48169</t>
  </si>
  <si>
    <t>56.77186°N</t>
  </si>
  <si>
    <t>174.47575°E</t>
  </si>
  <si>
    <t>56.77186</t>
  </si>
  <si>
    <t>174.47575</t>
  </si>
  <si>
    <t>4:19 EOL</t>
  </si>
  <si>
    <t>56.73800°N</t>
  </si>
  <si>
    <t>174.48260°E</t>
  </si>
  <si>
    <t>56.73800</t>
  </si>
  <si>
    <t>174.48260</t>
  </si>
  <si>
    <t>Off line, partial power</t>
  </si>
  <si>
    <t xml:space="preserve">Bringing in array 1 for maintenance </t>
  </si>
  <si>
    <t>56.71186°N</t>
  </si>
  <si>
    <t>174.52857°E</t>
  </si>
  <si>
    <t>56.71186</t>
  </si>
  <si>
    <t>174.52857</t>
  </si>
  <si>
    <t>56.70265°N</t>
  </si>
  <si>
    <t>174.62262°E</t>
  </si>
  <si>
    <t>56.70265</t>
  </si>
  <si>
    <t>174.62262</t>
  </si>
  <si>
    <t>56.71877°N</t>
  </si>
  <si>
    <t>174.64837°E</t>
  </si>
  <si>
    <t>56.71877</t>
  </si>
  <si>
    <t>174.64837</t>
  </si>
  <si>
    <t>MGL1111 MCS07 SEQ8</t>
  </si>
  <si>
    <t>On line, partial volme</t>
  </si>
  <si>
    <t>56.74648°N</t>
  </si>
  <si>
    <t>174.69487°E</t>
  </si>
  <si>
    <t>56.74648</t>
  </si>
  <si>
    <t>174.69487</t>
  </si>
  <si>
    <t>56.77385°N</t>
  </si>
  <si>
    <t>174.74038°E</t>
  </si>
  <si>
    <t>56.77385</t>
  </si>
  <si>
    <t>174.74038</t>
  </si>
  <si>
    <t>56.81063°N</t>
  </si>
  <si>
    <t>174.79757°E</t>
  </si>
  <si>
    <t>56.81063</t>
  </si>
  <si>
    <t>174.79757</t>
  </si>
  <si>
    <t>57.33108°N</t>
  </si>
  <si>
    <t>175.55034°E</t>
  </si>
  <si>
    <t>57.33108</t>
  </si>
  <si>
    <t>175.55034</t>
  </si>
  <si>
    <t>57.32833°N</t>
  </si>
  <si>
    <t>175.59967°E</t>
  </si>
  <si>
    <t>57.32833</t>
  </si>
  <si>
    <t>175.59967</t>
  </si>
  <si>
    <t>57.37667°N</t>
  </si>
  <si>
    <t>175.67517°E</t>
  </si>
  <si>
    <t>57.37667</t>
  </si>
  <si>
    <t>175.67517</t>
  </si>
  <si>
    <t>57.40733°N</t>
  </si>
  <si>
    <t>175.72333°E</t>
  </si>
  <si>
    <t>57.40733</t>
  </si>
  <si>
    <t>175.72333</t>
  </si>
  <si>
    <t>57.43017°N</t>
  </si>
  <si>
    <t>175.75917°E</t>
  </si>
  <si>
    <t>57.43017</t>
  </si>
  <si>
    <t>175.75917</t>
  </si>
  <si>
    <t>57.46433°N</t>
  </si>
  <si>
    <t>175.81300°E</t>
  </si>
  <si>
    <t>57.46433</t>
  </si>
  <si>
    <t>175.81300</t>
  </si>
  <si>
    <t>57.49700°N</t>
  </si>
  <si>
    <t>175.86450°E</t>
  </si>
  <si>
    <t>57.49700</t>
  </si>
  <si>
    <t>175.86450</t>
  </si>
  <si>
    <t>57.52628°N</t>
  </si>
  <si>
    <t>175.91040°E</t>
  </si>
  <si>
    <t>57.52628</t>
  </si>
  <si>
    <t>175.91040</t>
  </si>
  <si>
    <t>57.56567°N</t>
  </si>
  <si>
    <t>175.97233°E</t>
  </si>
  <si>
    <t>57.56567</t>
  </si>
  <si>
    <t>175.97233</t>
  </si>
  <si>
    <t>57.59900°N</t>
  </si>
  <si>
    <t>175.02483°E</t>
  </si>
  <si>
    <t>57.59900</t>
  </si>
  <si>
    <t>175.02483</t>
  </si>
  <si>
    <t>57.62500°N</t>
  </si>
  <si>
    <t>176.06617°E</t>
  </si>
  <si>
    <t>57.62500</t>
  </si>
  <si>
    <t>176.06617</t>
  </si>
  <si>
    <t>57.63483°N</t>
  </si>
  <si>
    <t>176.08167°E</t>
  </si>
  <si>
    <t>57.63483</t>
  </si>
  <si>
    <t>176.08167</t>
  </si>
  <si>
    <t>fog lifted a little briefly</t>
  </si>
  <si>
    <t>57.67617°N</t>
  </si>
  <si>
    <t>176.14700°E</t>
  </si>
  <si>
    <t>57.67617</t>
  </si>
  <si>
    <t>176.14700</t>
  </si>
  <si>
    <t>Humpback whale, fog lifted considerably</t>
  </si>
  <si>
    <t>57.70367°N</t>
  </si>
  <si>
    <t>176.19033°E</t>
  </si>
  <si>
    <t>57.70367</t>
  </si>
  <si>
    <t>176.19033</t>
  </si>
  <si>
    <t>array 2 leaking</t>
  </si>
  <si>
    <t>57.74367°N</t>
  </si>
  <si>
    <t>176.25417°E</t>
  </si>
  <si>
    <t>57.74367</t>
  </si>
  <si>
    <t>176.25417</t>
  </si>
  <si>
    <t>Fog has lifted</t>
  </si>
  <si>
    <t>57.77417°N</t>
  </si>
  <si>
    <t>176.30267°E</t>
  </si>
  <si>
    <t>57.77417</t>
  </si>
  <si>
    <t>176.30267</t>
  </si>
  <si>
    <t>57.79277°N</t>
  </si>
  <si>
    <t>176.33223°E</t>
  </si>
  <si>
    <t>57.79277</t>
  </si>
  <si>
    <t>176.33223</t>
  </si>
  <si>
    <t>57.83853°N</t>
  </si>
  <si>
    <t>176.40527°E</t>
  </si>
  <si>
    <t>57.83853</t>
  </si>
  <si>
    <t>176.40527</t>
  </si>
  <si>
    <t>57.86483°N</t>
  </si>
  <si>
    <t>176.44667°E</t>
  </si>
  <si>
    <t>57.86483</t>
  </si>
  <si>
    <t>176.44667</t>
  </si>
  <si>
    <t>57.89017°N</t>
  </si>
  <si>
    <t>176.48733°E</t>
  </si>
  <si>
    <t>57.89017</t>
  </si>
  <si>
    <t>176.48733</t>
  </si>
  <si>
    <t>57.91597°N</t>
  </si>
  <si>
    <t>176.52837°E</t>
  </si>
  <si>
    <t>57.91597</t>
  </si>
  <si>
    <t>176.52837</t>
  </si>
  <si>
    <t>57.95202°N</t>
  </si>
  <si>
    <t>176.58637°E</t>
  </si>
  <si>
    <t>57.95202</t>
  </si>
  <si>
    <t>176.58637</t>
  </si>
  <si>
    <t>Sun is gone.</t>
  </si>
  <si>
    <t>57.98683°N</t>
  </si>
  <si>
    <t>176.64183°E</t>
  </si>
  <si>
    <t>57.98683</t>
  </si>
  <si>
    <t>176.64183</t>
  </si>
  <si>
    <t>58.01050°N</t>
  </si>
  <si>
    <t>176.68000°E</t>
  </si>
  <si>
    <t>58.01050</t>
  </si>
  <si>
    <t>176.68000</t>
  </si>
  <si>
    <t>58.03608°N</t>
  </si>
  <si>
    <t>176.72105°E</t>
  </si>
  <si>
    <t>58.03608</t>
  </si>
  <si>
    <t>176.72105</t>
  </si>
  <si>
    <t>58.07167°N</t>
  </si>
  <si>
    <t>176.77846°E</t>
  </si>
  <si>
    <t>58.07167</t>
  </si>
  <si>
    <t>176.77846</t>
  </si>
  <si>
    <t>58.09535°N</t>
  </si>
  <si>
    <t>176.81653°E</t>
  </si>
  <si>
    <t>58.09535</t>
  </si>
  <si>
    <t>176.81653</t>
  </si>
  <si>
    <t>58.13795°N</t>
  </si>
  <si>
    <t>176.88554°E</t>
  </si>
  <si>
    <t>58.13795</t>
  </si>
  <si>
    <t>176.88554</t>
  </si>
  <si>
    <t>58.17128°N</t>
  </si>
  <si>
    <t>176.94193°E</t>
  </si>
  <si>
    <t>58.17128</t>
  </si>
  <si>
    <t>176.94193</t>
  </si>
  <si>
    <t>58.19130°N</t>
  </si>
  <si>
    <t>176.97138°E</t>
  </si>
  <si>
    <t>58.19130</t>
  </si>
  <si>
    <t>176.97138</t>
  </si>
  <si>
    <t>58.21975°N</t>
  </si>
  <si>
    <t>177.01772°E</t>
  </si>
  <si>
    <t>58.21975</t>
  </si>
  <si>
    <t>177.01772</t>
  </si>
  <si>
    <t>58.26297°N</t>
  </si>
  <si>
    <t>177.08753°E</t>
  </si>
  <si>
    <t>58.26297</t>
  </si>
  <si>
    <t>177.08753</t>
  </si>
  <si>
    <t>58.30928°N</t>
  </si>
  <si>
    <t>177.16272°E</t>
  </si>
  <si>
    <t>58.30928</t>
  </si>
  <si>
    <t>177.16272</t>
  </si>
  <si>
    <t>58.81965°N</t>
  </si>
  <si>
    <t>177.90774°E</t>
  </si>
  <si>
    <t>58.81965</t>
  </si>
  <si>
    <t>177.90774</t>
  </si>
  <si>
    <t>58.79650°N</t>
  </si>
  <si>
    <t>177.82767°E</t>
  </si>
  <si>
    <t>58.79650</t>
  </si>
  <si>
    <t>177.82767</t>
  </si>
  <si>
    <t>MGL1111 MCS08 SEQ9</t>
  </si>
  <si>
    <t>On line, partial power</t>
  </si>
  <si>
    <t>&lt;.5</t>
  </si>
  <si>
    <t xml:space="preserve">EOL 16:10. Port side arrays brought on board for maintenace. PAM cable also on board. </t>
  </si>
  <si>
    <t>58.79760°N</t>
  </si>
  <si>
    <t>177.79786°E</t>
  </si>
  <si>
    <t>58.79760</t>
  </si>
  <si>
    <t>177.79786</t>
  </si>
  <si>
    <t>58.77150°N</t>
  </si>
  <si>
    <t>58.77150</t>
  </si>
  <si>
    <t>58.75950°N</t>
  </si>
  <si>
    <t>177.73350°E</t>
  </si>
  <si>
    <t>58.75950</t>
  </si>
  <si>
    <t>177.73350</t>
  </si>
  <si>
    <t>58.73417°N</t>
  </si>
  <si>
    <t>177.67185°E</t>
  </si>
  <si>
    <t>58.73417</t>
  </si>
  <si>
    <t>177.67185</t>
  </si>
  <si>
    <t>58.72117°N</t>
  </si>
  <si>
    <t>177.63550°E</t>
  </si>
  <si>
    <t>58.72117</t>
  </si>
  <si>
    <t>177.63550</t>
  </si>
  <si>
    <t>58.70085°N</t>
  </si>
  <si>
    <t>177.58360°E</t>
  </si>
  <si>
    <t>58.70085</t>
  </si>
  <si>
    <t>177.58360</t>
  </si>
  <si>
    <t>On line, full power</t>
  </si>
  <si>
    <t>Thick fog returns, PAM cable back in water 19:23</t>
  </si>
  <si>
    <t>58.67617°N</t>
  </si>
  <si>
    <t>177.52083°E</t>
  </si>
  <si>
    <t>58.67617</t>
  </si>
  <si>
    <t>177.52083</t>
  </si>
  <si>
    <t>ENE</t>
  </si>
  <si>
    <t>58.64800°N</t>
  </si>
  <si>
    <t>177.44967°E</t>
  </si>
  <si>
    <t>58.64800</t>
  </si>
  <si>
    <t>177.44967</t>
  </si>
  <si>
    <t>58.62807°N</t>
  </si>
  <si>
    <t>177.39908°E</t>
  </si>
  <si>
    <t>58.62807</t>
  </si>
  <si>
    <t>177.39908</t>
  </si>
  <si>
    <t>58.60118°N</t>
  </si>
  <si>
    <t>177.33133°E</t>
  </si>
  <si>
    <t>58.60118</t>
  </si>
  <si>
    <t>177.33133</t>
  </si>
  <si>
    <t>58.57750°N</t>
  </si>
  <si>
    <t>177.27200°E</t>
  </si>
  <si>
    <t>58.57750</t>
  </si>
  <si>
    <t>177.27200</t>
  </si>
  <si>
    <t>58.55587°N</t>
  </si>
  <si>
    <t>177.21743°E</t>
  </si>
  <si>
    <t>58.55587</t>
  </si>
  <si>
    <t>177.21743</t>
  </si>
  <si>
    <t>NE</t>
  </si>
  <si>
    <t>58.53133°N</t>
  </si>
  <si>
    <t>177.15617°E</t>
  </si>
  <si>
    <t>58.53133</t>
  </si>
  <si>
    <t>177.15617</t>
  </si>
  <si>
    <t>58.50945°N</t>
  </si>
  <si>
    <t>177.10147°E</t>
  </si>
  <si>
    <t>58.50945</t>
  </si>
  <si>
    <t>177.10147</t>
  </si>
  <si>
    <t>58.48483°N</t>
  </si>
  <si>
    <t>177.04033°E</t>
  </si>
  <si>
    <t>58.48483</t>
  </si>
  <si>
    <t>177.04033</t>
  </si>
  <si>
    <t>23:39 full volume drops to 6200 cu in</t>
  </si>
  <si>
    <t>58.44385°N</t>
  </si>
  <si>
    <t>176.93852°E</t>
  </si>
  <si>
    <t>58.44385</t>
  </si>
  <si>
    <t>176.93852</t>
  </si>
  <si>
    <t>58.42517°N</t>
  </si>
  <si>
    <t>176.89200°E</t>
  </si>
  <si>
    <t>58.42517</t>
  </si>
  <si>
    <t>176.89200</t>
  </si>
  <si>
    <t>Dense fog with light rain</t>
  </si>
  <si>
    <t>58.41367°N</t>
  </si>
  <si>
    <t>176.86367°E</t>
  </si>
  <si>
    <t>58.41367</t>
  </si>
  <si>
    <t>176.86367</t>
  </si>
  <si>
    <t>58.39037°N</t>
  </si>
  <si>
    <t>176.80652°E</t>
  </si>
  <si>
    <t>58.39037</t>
  </si>
  <si>
    <t>176.80652</t>
  </si>
  <si>
    <t>58.35902°N</t>
  </si>
  <si>
    <t>176.72953°E</t>
  </si>
  <si>
    <t>58.35902</t>
  </si>
  <si>
    <t>176.72953</t>
  </si>
  <si>
    <t>58.33755°N</t>
  </si>
  <si>
    <t>176.67683°E</t>
  </si>
  <si>
    <t>58.33755</t>
  </si>
  <si>
    <t>176.67683</t>
  </si>
  <si>
    <t>Raining</t>
  </si>
  <si>
    <t>58.32067°N</t>
  </si>
  <si>
    <t>176.63567°E</t>
  </si>
  <si>
    <t>58.32067</t>
  </si>
  <si>
    <t>176.63567</t>
  </si>
  <si>
    <t>heavy rain</t>
  </si>
  <si>
    <t>58.30273°N</t>
  </si>
  <si>
    <t>176.59155°E</t>
  </si>
  <si>
    <t>58.30273</t>
  </si>
  <si>
    <t>176.59155</t>
  </si>
  <si>
    <t>58.27648°N</t>
  </si>
  <si>
    <t>176.52567°E</t>
  </si>
  <si>
    <t>58.27648</t>
  </si>
  <si>
    <t>176.52567</t>
  </si>
  <si>
    <t>Rain subsided</t>
  </si>
  <si>
    <t>58.24445°N</t>
  </si>
  <si>
    <t>176.45000°E</t>
  </si>
  <si>
    <t>58.24445</t>
  </si>
  <si>
    <t>176.45000</t>
  </si>
  <si>
    <t>58.22800°N</t>
  </si>
  <si>
    <t>176.40983°E</t>
  </si>
  <si>
    <t>58.22800</t>
  </si>
  <si>
    <t>176.40983</t>
  </si>
  <si>
    <t>58.20817°N</t>
  </si>
  <si>
    <t>176.36250°E</t>
  </si>
  <si>
    <t>58.20817</t>
  </si>
  <si>
    <t>176.36250</t>
  </si>
  <si>
    <t>58.18700°N</t>
  </si>
  <si>
    <t>176.31100°E</t>
  </si>
  <si>
    <t>58.18700</t>
  </si>
  <si>
    <t>176.31100</t>
  </si>
  <si>
    <t>58.16183°N</t>
  </si>
  <si>
    <t>176.25067°E</t>
  </si>
  <si>
    <t>58.16183</t>
  </si>
  <si>
    <t>176.25067</t>
  </si>
  <si>
    <t>58.11683°N</t>
  </si>
  <si>
    <t>176.14317°E</t>
  </si>
  <si>
    <t>58.11683</t>
  </si>
  <si>
    <t>176.14317</t>
  </si>
  <si>
    <t>57.71950°N</t>
  </si>
  <si>
    <t>175.89767°E</t>
  </si>
  <si>
    <t>57.71950</t>
  </si>
  <si>
    <t>175.89767</t>
  </si>
  <si>
    <t>57.70583°N</t>
  </si>
  <si>
    <t>175.93850°E</t>
  </si>
  <si>
    <t>57.70583</t>
  </si>
  <si>
    <t>175.93850</t>
  </si>
  <si>
    <t>MGL1111 MCS09 SEQ10</t>
  </si>
  <si>
    <t>57.67917°N</t>
  </si>
  <si>
    <t>176.02400°E</t>
  </si>
  <si>
    <t>57.67917</t>
  </si>
  <si>
    <t>176.02400</t>
  </si>
  <si>
    <t>57.66950°N</t>
  </si>
  <si>
    <t>176.05450°E</t>
  </si>
  <si>
    <t>57.66950</t>
  </si>
  <si>
    <t>176.05450</t>
  </si>
  <si>
    <t>57.64300°N</t>
  </si>
  <si>
    <t>176.13850°E</t>
  </si>
  <si>
    <t>57.64300</t>
  </si>
  <si>
    <t>176.13850</t>
  </si>
  <si>
    <t>57.61925°N</t>
  </si>
  <si>
    <t>176.21247°E</t>
  </si>
  <si>
    <t>57.61925</t>
  </si>
  <si>
    <t>176.21247</t>
  </si>
  <si>
    <t>57.60400°N</t>
  </si>
  <si>
    <t>176.26000°E</t>
  </si>
  <si>
    <t>57.60400</t>
  </si>
  <si>
    <t>176.26000</t>
  </si>
  <si>
    <t>57.58317°N</t>
  </si>
  <si>
    <t>176.32550°E</t>
  </si>
  <si>
    <t>57.58317</t>
  </si>
  <si>
    <t>176.32550</t>
  </si>
  <si>
    <t>19:20 array volume 5880 cu in.</t>
  </si>
  <si>
    <t>57.51333°N</t>
  </si>
  <si>
    <t>176.38750°E</t>
  </si>
  <si>
    <t>57.51333</t>
  </si>
  <si>
    <t>176.38750</t>
  </si>
  <si>
    <t>57.54367°N</t>
  </si>
  <si>
    <t>176.44817°E</t>
  </si>
  <si>
    <t>57.54367</t>
  </si>
  <si>
    <t>176.44817</t>
  </si>
  <si>
    <t>57.52495°N</t>
  </si>
  <si>
    <t>176.51105°E</t>
  </si>
  <si>
    <t>57.52495</t>
  </si>
  <si>
    <t>176.51105</t>
  </si>
  <si>
    <t>57.50233°N</t>
  </si>
  <si>
    <t>176.57567°E</t>
  </si>
  <si>
    <t>57.50233</t>
  </si>
  <si>
    <t>176.57567</t>
  </si>
  <si>
    <t>57.48413°N</t>
  </si>
  <si>
    <t>176.63207°E</t>
  </si>
  <si>
    <t>57.48413</t>
  </si>
  <si>
    <t>176.63207</t>
  </si>
  <si>
    <t>57.45497°N</t>
  </si>
  <si>
    <t>176.72215°E</t>
  </si>
  <si>
    <t>57.45497</t>
  </si>
  <si>
    <t>176.72215</t>
  </si>
  <si>
    <t>57.44183°N</t>
  </si>
  <si>
    <t>176.76250°E</t>
  </si>
  <si>
    <t>57.44183</t>
  </si>
  <si>
    <t>176.76250</t>
  </si>
  <si>
    <t>57.42760°N</t>
  </si>
  <si>
    <t>176.80592°E</t>
  </si>
  <si>
    <t>57.42760</t>
  </si>
  <si>
    <t>176.80592</t>
  </si>
  <si>
    <t>57.39883°N</t>
  </si>
  <si>
    <t>176.89400°E</t>
  </si>
  <si>
    <t>57.39883</t>
  </si>
  <si>
    <t>176.89400</t>
  </si>
  <si>
    <t>57.38500°N</t>
  </si>
  <si>
    <t>176.93583°E</t>
  </si>
  <si>
    <t>57.38500</t>
  </si>
  <si>
    <t>176.93583</t>
  </si>
  <si>
    <t>57.36267°N</t>
  </si>
  <si>
    <t>177.00383°E</t>
  </si>
  <si>
    <t>57.36267</t>
  </si>
  <si>
    <t>177.00383</t>
  </si>
  <si>
    <t>57.34963°N</t>
  </si>
  <si>
    <t>177.04380°E</t>
  </si>
  <si>
    <t>57.34963</t>
  </si>
  <si>
    <t>177.04380</t>
  </si>
  <si>
    <t>57.32852°N</t>
  </si>
  <si>
    <t>177.10783°E</t>
  </si>
  <si>
    <t>57.32852</t>
  </si>
  <si>
    <t>177.10783</t>
  </si>
  <si>
    <t xml:space="preserve">MP, AH </t>
  </si>
  <si>
    <t>57.631067°N</t>
  </si>
  <si>
    <t>177.16167°E</t>
  </si>
  <si>
    <t>57.63107</t>
  </si>
  <si>
    <t>177.16167</t>
  </si>
  <si>
    <t>57.29150°N</t>
  </si>
  <si>
    <t>177.21867°E</t>
  </si>
  <si>
    <t>57.29150</t>
  </si>
  <si>
    <t>177.21867</t>
  </si>
  <si>
    <t>57.27217°N</t>
  </si>
  <si>
    <t>177.27667°E</t>
  </si>
  <si>
    <t>57.27217</t>
  </si>
  <si>
    <t>177.27667</t>
  </si>
  <si>
    <t>57.24482°N</t>
  </si>
  <si>
    <t>177.35872°E</t>
  </si>
  <si>
    <t>57.24482</t>
  </si>
  <si>
    <t>177.35872</t>
  </si>
  <si>
    <t>57.23600°N</t>
  </si>
  <si>
    <t>177.38517°E</t>
  </si>
  <si>
    <t>57.23600</t>
  </si>
  <si>
    <t>177.38517</t>
  </si>
  <si>
    <t>57.21600°N</t>
  </si>
  <si>
    <t>177.44450°E</t>
  </si>
  <si>
    <t>57.21600</t>
  </si>
  <si>
    <t>177.44450</t>
  </si>
  <si>
    <t>57.18833°N</t>
  </si>
  <si>
    <t>177.52662°E</t>
  </si>
  <si>
    <t>57.18833</t>
  </si>
  <si>
    <t>177.52662</t>
  </si>
  <si>
    <t>57.16313°N</t>
  </si>
  <si>
    <t>177.60138°E</t>
  </si>
  <si>
    <t>57.16313</t>
  </si>
  <si>
    <t>177.60138</t>
  </si>
  <si>
    <t>Light rain and dense fig returns</t>
  </si>
  <si>
    <t>57.14477°N</t>
  </si>
  <si>
    <t>177.65360°E</t>
  </si>
  <si>
    <t>57.14477</t>
  </si>
  <si>
    <t>177.65360</t>
  </si>
  <si>
    <t>New line number</t>
  </si>
  <si>
    <t>57.11767°N</t>
  </si>
  <si>
    <t>177.73007°E</t>
  </si>
  <si>
    <t>57.11767</t>
  </si>
  <si>
    <t>177.73007</t>
  </si>
  <si>
    <t>56.77888°N</t>
  </si>
  <si>
    <t>178.75195°E</t>
  </si>
  <si>
    <t>56.77888</t>
  </si>
  <si>
    <t>178.75195</t>
  </si>
  <si>
    <t>56.81276°N</t>
  </si>
  <si>
    <t>178.75857°E</t>
  </si>
  <si>
    <t>56.81276</t>
  </si>
  <si>
    <t>178.75857</t>
  </si>
  <si>
    <t>MGL1111MCS09A SEQ11</t>
  </si>
  <si>
    <t>NW</t>
  </si>
  <si>
    <t>56.85667°N</t>
  </si>
  <si>
    <t>178.76567°E</t>
  </si>
  <si>
    <t>56.85667</t>
  </si>
  <si>
    <t>178.76567</t>
  </si>
  <si>
    <t>MGL1111MCS10 SEQ12</t>
  </si>
  <si>
    <t>56.89100°N</t>
  </si>
  <si>
    <t>178.76267°E</t>
  </si>
  <si>
    <t>56.89100</t>
  </si>
  <si>
    <t>178.76267</t>
  </si>
  <si>
    <t>NNW</t>
  </si>
  <si>
    <t>56.93717°N</t>
  </si>
  <si>
    <t>178.64450°E</t>
  </si>
  <si>
    <t>56.93717</t>
  </si>
  <si>
    <t>178.64450</t>
  </si>
  <si>
    <t>56.95575°N</t>
  </si>
  <si>
    <t>178.59400°E</t>
  </si>
  <si>
    <t>56.95575</t>
  </si>
  <si>
    <t>178.59400</t>
  </si>
  <si>
    <t>Ramp up</t>
  </si>
  <si>
    <t>56.96800°N</t>
  </si>
  <si>
    <t>178.52800°E</t>
  </si>
  <si>
    <t>56.96800</t>
  </si>
  <si>
    <t>178.52800</t>
  </si>
  <si>
    <t>178.47510°E</t>
  </si>
  <si>
    <t>178.47510</t>
  </si>
  <si>
    <t>57.02083°N</t>
  </si>
  <si>
    <t>178.41783°E</t>
  </si>
  <si>
    <t>57.02083</t>
  </si>
  <si>
    <t>178.41783</t>
  </si>
  <si>
    <t>57.04380°N</t>
  </si>
  <si>
    <t>178.35518°E</t>
  </si>
  <si>
    <t>57.04380</t>
  </si>
  <si>
    <t>178.35518</t>
  </si>
  <si>
    <t>57.06517°N</t>
  </si>
  <si>
    <t>178.29667°E</t>
  </si>
  <si>
    <t>57.06517</t>
  </si>
  <si>
    <t>178.29667</t>
  </si>
  <si>
    <t>57.08677°N</t>
  </si>
  <si>
    <t>178.23797°E</t>
  </si>
  <si>
    <t>57.08677</t>
  </si>
  <si>
    <t>178.23797</t>
  </si>
  <si>
    <t>57.11117°N</t>
  </si>
  <si>
    <t>178.17108°E</t>
  </si>
  <si>
    <t>57.11117</t>
  </si>
  <si>
    <t>178.17108</t>
  </si>
  <si>
    <t>Laysan albatross</t>
  </si>
  <si>
    <t>57.12830°N</t>
  </si>
  <si>
    <t>178.12382°E</t>
  </si>
  <si>
    <t>57.12830</t>
  </si>
  <si>
    <t>178.12382</t>
  </si>
  <si>
    <t>57.14722°N</t>
  </si>
  <si>
    <t>178.07170°E</t>
  </si>
  <si>
    <t>57.14722</t>
  </si>
  <si>
    <t>178.07170</t>
  </si>
  <si>
    <t>N</t>
  </si>
  <si>
    <t>57.18095°N</t>
  </si>
  <si>
    <t>177.97660°E</t>
  </si>
  <si>
    <t>57.18095</t>
  </si>
  <si>
    <t>177.97660</t>
  </si>
  <si>
    <t>MGL1111MCS10ASEQ12</t>
  </si>
  <si>
    <t>Outside temp 12C</t>
  </si>
  <si>
    <t>57.19565°N</t>
  </si>
  <si>
    <t>177.93748°E</t>
  </si>
  <si>
    <t>57.19565</t>
  </si>
  <si>
    <t>177.93748</t>
  </si>
  <si>
    <t>57.21478°N</t>
  </si>
  <si>
    <t>177.88440°E</t>
  </si>
  <si>
    <t>57.21478</t>
  </si>
  <si>
    <t>177.88440</t>
  </si>
  <si>
    <t>51.23067°N</t>
  </si>
  <si>
    <t>177.84050°E</t>
  </si>
  <si>
    <t>51.23067</t>
  </si>
  <si>
    <t>177.84050</t>
  </si>
  <si>
    <t>57.26978°N</t>
  </si>
  <si>
    <t>177.81622°E</t>
  </si>
  <si>
    <t>57.26978</t>
  </si>
  <si>
    <t>177.81622</t>
  </si>
  <si>
    <t>Full power between lines</t>
  </si>
  <si>
    <t>57.27900°N</t>
  </si>
  <si>
    <t>177.88317°E</t>
  </si>
  <si>
    <t>57.27900</t>
  </si>
  <si>
    <t>177.88317</t>
  </si>
  <si>
    <t>MGL1111TRN11SEQ13</t>
  </si>
  <si>
    <t>100% cloud cover, Laysan Albatross</t>
  </si>
  <si>
    <t>57.26728°N</t>
  </si>
  <si>
    <t>177.95370°E</t>
  </si>
  <si>
    <t>57.26728</t>
  </si>
  <si>
    <t>177.95370</t>
  </si>
  <si>
    <t>57.25788°N</t>
  </si>
  <si>
    <t>178.00772°E</t>
  </si>
  <si>
    <t>57.25788</t>
  </si>
  <si>
    <t>178.00772</t>
  </si>
  <si>
    <t>57.24963°N</t>
  </si>
  <si>
    <t>178.08198°E</t>
  </si>
  <si>
    <t>57.24963</t>
  </si>
  <si>
    <t>178.08198</t>
  </si>
  <si>
    <t>57.24063°N</t>
  </si>
  <si>
    <t>178.15917°E</t>
  </si>
  <si>
    <t>57.24063</t>
  </si>
  <si>
    <t>178.15917</t>
  </si>
  <si>
    <t>BR/TO</t>
  </si>
  <si>
    <t>57.23135°N</t>
  </si>
  <si>
    <t>178.22392°E</t>
  </si>
  <si>
    <t>57.23135</t>
  </si>
  <si>
    <t>178.22392</t>
  </si>
  <si>
    <t>57.22188°N</t>
  </si>
  <si>
    <t>178.28935°E</t>
  </si>
  <si>
    <t>57.22188</t>
  </si>
  <si>
    <t>178.28935</t>
  </si>
  <si>
    <t>57.21395°N</t>
  </si>
  <si>
    <t>178.34325°E</t>
  </si>
  <si>
    <t>57.21395</t>
  </si>
  <si>
    <t>178.34325</t>
  </si>
  <si>
    <t>57.20302°N</t>
  </si>
  <si>
    <t>178.41785°E</t>
  </si>
  <si>
    <t>57.20302</t>
  </si>
  <si>
    <t>178.41785</t>
  </si>
  <si>
    <t>57.15422°N</t>
  </si>
  <si>
    <t>178.46875°E</t>
  </si>
  <si>
    <t>57.15422</t>
  </si>
  <si>
    <t>178.46875</t>
  </si>
  <si>
    <t>57.09626°N</t>
  </si>
  <si>
    <t>177.24273°E</t>
  </si>
  <si>
    <t>57.09626</t>
  </si>
  <si>
    <t>177.24273</t>
  </si>
  <si>
    <t>57.09330°N</t>
  </si>
  <si>
    <t>177.17388°E</t>
  </si>
  <si>
    <t>57.09330</t>
  </si>
  <si>
    <t>177.17388</t>
  </si>
  <si>
    <t>MGL1111MCS11SEQ14</t>
  </si>
  <si>
    <t>57.09073°N</t>
  </si>
  <si>
    <t>177.11315°E</t>
  </si>
  <si>
    <t>57.09073</t>
  </si>
  <si>
    <t>177.11315</t>
  </si>
  <si>
    <t>57.08778°N</t>
  </si>
  <si>
    <t>177.04638°E</t>
  </si>
  <si>
    <t>57.08778</t>
  </si>
  <si>
    <t>177.04638</t>
  </si>
  <si>
    <t>Dall's porpoise, power down</t>
  </si>
  <si>
    <t>58.08483°N</t>
  </si>
  <si>
    <t>176.98033°E</t>
  </si>
  <si>
    <t>58.08483</t>
  </si>
  <si>
    <t>176.98033</t>
  </si>
  <si>
    <t>57.08150°N</t>
  </si>
  <si>
    <t>176.90717°E</t>
  </si>
  <si>
    <t>57.08150</t>
  </si>
  <si>
    <t>176.90717</t>
  </si>
  <si>
    <t>57.07868°N</t>
  </si>
  <si>
    <t>176.84332°E</t>
  </si>
  <si>
    <t>57.07868</t>
  </si>
  <si>
    <t>176.84332</t>
  </si>
  <si>
    <t>57.07537°N</t>
  </si>
  <si>
    <t>176.77207°E</t>
  </si>
  <si>
    <t>57.07537</t>
  </si>
  <si>
    <t>176.77207</t>
  </si>
  <si>
    <t>57.07040°N</t>
  </si>
  <si>
    <t>176.66635°E</t>
  </si>
  <si>
    <t>57.07040</t>
  </si>
  <si>
    <t>176.66635</t>
  </si>
  <si>
    <t>57.06548°N</t>
  </si>
  <si>
    <t>176.56127°E</t>
  </si>
  <si>
    <t>57.06548</t>
  </si>
  <si>
    <t>176.56127</t>
  </si>
  <si>
    <t>57.06167°N</t>
  </si>
  <si>
    <t>176.48483°E</t>
  </si>
  <si>
    <t>57.06167</t>
  </si>
  <si>
    <t>176.48483</t>
  </si>
  <si>
    <t>57.05850°N</t>
  </si>
  <si>
    <t>176.41935°E</t>
  </si>
  <si>
    <t>57.05850</t>
  </si>
  <si>
    <t>176.41935</t>
  </si>
  <si>
    <t>57.05532°N</t>
  </si>
  <si>
    <t>176.35173°E</t>
  </si>
  <si>
    <t>57.05532</t>
  </si>
  <si>
    <t>176.35173</t>
  </si>
  <si>
    <t>57.05103°N</t>
  </si>
  <si>
    <t>176.26575°E</t>
  </si>
  <si>
    <t>57.05103</t>
  </si>
  <si>
    <t>176.26575</t>
  </si>
  <si>
    <t>57.03693°N</t>
  </si>
  <si>
    <t>176.23247°E</t>
  </si>
  <si>
    <t>57.03693</t>
  </si>
  <si>
    <t>176.23247</t>
  </si>
  <si>
    <t>56.98505°N</t>
  </si>
  <si>
    <t>176.26385°E</t>
  </si>
  <si>
    <t>56.98505</t>
  </si>
  <si>
    <t>176.26385</t>
  </si>
  <si>
    <t>MGL1111TRN12SEQ15</t>
  </si>
  <si>
    <t>On turn line, full power</t>
  </si>
  <si>
    <t>56.98043°N</t>
  </si>
  <si>
    <t>176.33272°E</t>
  </si>
  <si>
    <t>56.98043</t>
  </si>
  <si>
    <t>176.33272</t>
  </si>
  <si>
    <t>56.97722°N</t>
  </si>
  <si>
    <t>176.38118°E</t>
  </si>
  <si>
    <t>56.97722</t>
  </si>
  <si>
    <t>176.38118</t>
  </si>
  <si>
    <t>56.97350°N</t>
  </si>
  <si>
    <t>176.43533°E</t>
  </si>
  <si>
    <t>56.97350</t>
  </si>
  <si>
    <t>176.43533</t>
  </si>
  <si>
    <t>56.97382°N</t>
  </si>
  <si>
    <t>176.54303°E</t>
  </si>
  <si>
    <t>56.97382</t>
  </si>
  <si>
    <t>176.54303</t>
  </si>
  <si>
    <t>MGL1111MCS12SEQ16</t>
  </si>
  <si>
    <t>57.00355°N</t>
  </si>
  <si>
    <t>176.59310°E</t>
  </si>
  <si>
    <t>57.00355</t>
  </si>
  <si>
    <t>176.59310</t>
  </si>
  <si>
    <t>57.05182°N</t>
  </si>
  <si>
    <t>176.67396°E</t>
  </si>
  <si>
    <t>57.05182</t>
  </si>
  <si>
    <t>176.67396</t>
  </si>
  <si>
    <t>57.14390°N</t>
  </si>
  <si>
    <t>176.82842°E</t>
  </si>
  <si>
    <t>57.14390</t>
  </si>
  <si>
    <t>176.82842</t>
  </si>
  <si>
    <t>57.17972°N</t>
  </si>
  <si>
    <t>176.88923°E</t>
  </si>
  <si>
    <t>57.17972</t>
  </si>
  <si>
    <t>176.88923</t>
  </si>
  <si>
    <t>57.17982°N</t>
  </si>
  <si>
    <t>57.20090°N</t>
  </si>
  <si>
    <t>176.93458°E</t>
  </si>
  <si>
    <t>57.20090</t>
  </si>
  <si>
    <t>176.93458</t>
  </si>
  <si>
    <t>57.23803°N</t>
  </si>
  <si>
    <t>176.98867°E</t>
  </si>
  <si>
    <t>57.23803</t>
  </si>
  <si>
    <t>176.98867</t>
  </si>
  <si>
    <t>57.27827°N</t>
  </si>
  <si>
    <t>177.05808°E</t>
  </si>
  <si>
    <t>57.27872</t>
  </si>
  <si>
    <t>177.05808</t>
  </si>
  <si>
    <t>Online, full power</t>
  </si>
  <si>
    <t>57.73648°N</t>
  </si>
  <si>
    <t>177.88878°E</t>
  </si>
  <si>
    <t>57.73648</t>
  </si>
  <si>
    <t>177.88878</t>
  </si>
  <si>
    <t>57.68035°N</t>
  </si>
  <si>
    <t>177.91365°E</t>
  </si>
  <si>
    <t>57.68035</t>
  </si>
  <si>
    <t>177.91365</t>
  </si>
  <si>
    <t>MGL1111MCS13 SEQ17</t>
  </si>
  <si>
    <t>Power down unid. baleen whale</t>
  </si>
  <si>
    <t>57.63981°N</t>
  </si>
  <si>
    <t>177.90977°E</t>
  </si>
  <si>
    <t>57.63981</t>
  </si>
  <si>
    <t>177.90977</t>
  </si>
  <si>
    <t>57.62935°N</t>
  </si>
  <si>
    <t>177.90878°E</t>
  </si>
  <si>
    <t>57.62935</t>
  </si>
  <si>
    <t>177.90878</t>
  </si>
  <si>
    <t>57.58870°N</t>
  </si>
  <si>
    <t>177.90490°E</t>
  </si>
  <si>
    <t>57.58870</t>
  </si>
  <si>
    <t>177.90490</t>
  </si>
  <si>
    <t>57.55767°N</t>
  </si>
  <si>
    <t>177.90195°E</t>
  </si>
  <si>
    <t>57.55767</t>
  </si>
  <si>
    <t>177.90195</t>
  </si>
  <si>
    <t>57.52135°N</t>
  </si>
  <si>
    <t>177.89845°E</t>
  </si>
  <si>
    <t>57.52135</t>
  </si>
  <si>
    <t>177.89845</t>
  </si>
  <si>
    <t>57.48415°N</t>
  </si>
  <si>
    <t>177.89500°E</t>
  </si>
  <si>
    <t>57.48415</t>
  </si>
  <si>
    <t>177.89500</t>
  </si>
  <si>
    <t>57.42872°N</t>
  </si>
  <si>
    <t>177.88985°E</t>
  </si>
  <si>
    <t>57.42872</t>
  </si>
  <si>
    <t>177.88985</t>
  </si>
  <si>
    <t>57.40867°N</t>
  </si>
  <si>
    <t>177.88800°E</t>
  </si>
  <si>
    <t>57.40867</t>
  </si>
  <si>
    <t>177.88800</t>
  </si>
  <si>
    <t>57.36573°N</t>
  </si>
  <si>
    <t>177.88388°E</t>
  </si>
  <si>
    <t>57.36573</t>
  </si>
  <si>
    <t>177.88388</t>
  </si>
  <si>
    <t>57.32800°N</t>
  </si>
  <si>
    <t>177.88050°E</t>
  </si>
  <si>
    <t>57.32800</t>
  </si>
  <si>
    <t>177.88050</t>
  </si>
  <si>
    <t>57.29807°N</t>
  </si>
  <si>
    <t>177.87755°E</t>
  </si>
  <si>
    <t>57.29807</t>
  </si>
  <si>
    <t>177.87755</t>
  </si>
  <si>
    <t>57.25133°N</t>
  </si>
  <si>
    <t>177.87262°E</t>
  </si>
  <si>
    <t>57.25133</t>
  </si>
  <si>
    <t>177.87262</t>
  </si>
  <si>
    <t>57.20860°N</t>
  </si>
  <si>
    <t>177.86908°E</t>
  </si>
  <si>
    <t>57.20860</t>
  </si>
  <si>
    <t>177.86908</t>
  </si>
  <si>
    <t>57.17380°N</t>
  </si>
  <si>
    <t>177.86583°E</t>
  </si>
  <si>
    <t>57.17380</t>
  </si>
  <si>
    <t>177.86583</t>
  </si>
  <si>
    <t>57.12328°N</t>
  </si>
  <si>
    <t>177.86118°E</t>
  </si>
  <si>
    <t>57.12328</t>
  </si>
  <si>
    <t>177.86118</t>
  </si>
  <si>
    <t>MCS13 Seq17</t>
  </si>
  <si>
    <t>57.08477°N</t>
  </si>
  <si>
    <t>177.85763°E</t>
  </si>
  <si>
    <t>57.08477</t>
  </si>
  <si>
    <t>177.85763</t>
  </si>
  <si>
    <t>57.04210°N</t>
  </si>
  <si>
    <t>177.85355°E</t>
  </si>
  <si>
    <t>57.04210</t>
  </si>
  <si>
    <t>177.85355</t>
  </si>
  <si>
    <t>90% cloud cover</t>
  </si>
  <si>
    <t>57.99610°N</t>
  </si>
  <si>
    <t>177.84927°E</t>
  </si>
  <si>
    <t>57.99610</t>
  </si>
  <si>
    <t>177.84927</t>
  </si>
  <si>
    <t>56.94933°N</t>
  </si>
  <si>
    <t>177.84483°E</t>
  </si>
  <si>
    <t>56.94933</t>
  </si>
  <si>
    <t>177.84483</t>
  </si>
  <si>
    <t>80%cc with sun shining through</t>
  </si>
  <si>
    <t>56.91717°N</t>
  </si>
  <si>
    <t>177.84200°E</t>
  </si>
  <si>
    <t>56.91717</t>
  </si>
  <si>
    <t>177.84200</t>
  </si>
  <si>
    <t>56.87500°N</t>
  </si>
  <si>
    <t>177.83850°E</t>
  </si>
  <si>
    <t>56.87500</t>
  </si>
  <si>
    <t>177.83850</t>
  </si>
  <si>
    <t>WNW</t>
  </si>
  <si>
    <t>56.84445°N</t>
  </si>
  <si>
    <t>177.83702°E</t>
  </si>
  <si>
    <t>56.84445</t>
  </si>
  <si>
    <t>177.83702</t>
  </si>
  <si>
    <t>56.81393°N</t>
  </si>
  <si>
    <t>177.83528°E</t>
  </si>
  <si>
    <t>56.81393</t>
  </si>
  <si>
    <t>177.83528</t>
  </si>
  <si>
    <t>Retrieving gear</t>
  </si>
  <si>
    <t>56.79435°N</t>
  </si>
  <si>
    <t>177.78630°E</t>
  </si>
  <si>
    <t>56.79435</t>
  </si>
  <si>
    <t>177.78630</t>
  </si>
  <si>
    <t>All guns on deck</t>
  </si>
  <si>
    <t>56.79452°N</t>
  </si>
  <si>
    <t>177.70187°E</t>
  </si>
  <si>
    <t>56.79452</t>
  </si>
  <si>
    <t>177.70187</t>
  </si>
  <si>
    <t>56.79368°N</t>
  </si>
  <si>
    <t>177.66655°E</t>
  </si>
  <si>
    <t>56.79368</t>
  </si>
  <si>
    <t>177.66655</t>
  </si>
  <si>
    <t>56.79180°N</t>
  </si>
  <si>
    <t>177.61550°E</t>
  </si>
  <si>
    <t>56.79180</t>
  </si>
  <si>
    <t>177.61550</t>
  </si>
  <si>
    <t>56.79300°N</t>
  </si>
  <si>
    <t>177.58695°E</t>
  </si>
  <si>
    <t>56.79300</t>
  </si>
  <si>
    <t>177.58695</t>
  </si>
  <si>
    <t xml:space="preserve">Fin Whales! </t>
  </si>
  <si>
    <t>56.80142°N</t>
  </si>
  <si>
    <t>177.57578°E</t>
  </si>
  <si>
    <t>56.80142</t>
  </si>
  <si>
    <t>177.57578</t>
  </si>
  <si>
    <t>57.18744°N</t>
  </si>
  <si>
    <t>177.52306°E</t>
  </si>
  <si>
    <t>57.18744</t>
  </si>
  <si>
    <t>177.52306</t>
  </si>
  <si>
    <t>57.22929°N</t>
  </si>
  <si>
    <t>177.39389°E</t>
  </si>
  <si>
    <t>57.22929</t>
  </si>
  <si>
    <t>177.39389</t>
  </si>
  <si>
    <t>57.25312°N</t>
  </si>
  <si>
    <t>177.33172°E</t>
  </si>
  <si>
    <t>57.25312</t>
  </si>
  <si>
    <t>177.33172</t>
  </si>
  <si>
    <t>33, 34</t>
  </si>
  <si>
    <t>Unid. baleen whales</t>
  </si>
  <si>
    <t>57.30175°N</t>
  </si>
  <si>
    <t>177.17642°E</t>
  </si>
  <si>
    <t>57.30175</t>
  </si>
  <si>
    <t>177.17642</t>
  </si>
  <si>
    <t>57.32372°N</t>
  </si>
  <si>
    <t>177.12305°E</t>
  </si>
  <si>
    <t>57.32372</t>
  </si>
  <si>
    <t>177.12305</t>
  </si>
  <si>
    <t>In Transit</t>
  </si>
  <si>
    <t>57.35947°N</t>
  </si>
  <si>
    <t>177.00518°E</t>
  </si>
  <si>
    <t>57.35947</t>
  </si>
  <si>
    <t>177.00518</t>
  </si>
  <si>
    <t>Deploying obs and transiting to new loc</t>
  </si>
  <si>
    <t>57.39283°N</t>
  </si>
  <si>
    <t>176.90183°E</t>
  </si>
  <si>
    <t>57.39283</t>
  </si>
  <si>
    <t>176.90183</t>
  </si>
  <si>
    <t>57.41268°N</t>
  </si>
  <si>
    <t>176.84542°E</t>
  </si>
  <si>
    <t>57.41268</t>
  </si>
  <si>
    <t>176.84542</t>
  </si>
  <si>
    <t>Between OBSs</t>
  </si>
  <si>
    <t>57.44757°N</t>
  </si>
  <si>
    <t>176.73197°E</t>
  </si>
  <si>
    <t>57.44757</t>
  </si>
  <si>
    <t>176.73197</t>
  </si>
  <si>
    <t>In transit / Turn</t>
  </si>
  <si>
    <t>57.48650°N</t>
  </si>
  <si>
    <t>176.60967°E</t>
  </si>
  <si>
    <t>57.48650</t>
  </si>
  <si>
    <t>176.60967</t>
  </si>
  <si>
    <t>Still in transit between OBSs</t>
  </si>
  <si>
    <t>57.50883°N</t>
  </si>
  <si>
    <t>176.54283°E</t>
  </si>
  <si>
    <t>57.50883</t>
  </si>
  <si>
    <t>176.54283</t>
  </si>
  <si>
    <t>57.50958°N</t>
  </si>
  <si>
    <t>176.53657°E</t>
  </si>
  <si>
    <t>57.50958</t>
  </si>
  <si>
    <t>176.53657</t>
  </si>
  <si>
    <t>Deploying OBS</t>
  </si>
  <si>
    <t>57.55383°N</t>
  </si>
  <si>
    <t>176.40565°E</t>
  </si>
  <si>
    <t>57.55383</t>
  </si>
  <si>
    <t>176.40565</t>
  </si>
  <si>
    <t>57.59217°N</t>
  </si>
  <si>
    <t>176.29233°E</t>
  </si>
  <si>
    <t>57.59217</t>
  </si>
  <si>
    <t>176.29233</t>
  </si>
  <si>
    <t>57.60438°N</t>
  </si>
  <si>
    <t>176.26285°E</t>
  </si>
  <si>
    <t>57.60438</t>
  </si>
  <si>
    <t>176.26285</t>
  </si>
  <si>
    <t>23:57 completed deployment of OBS</t>
  </si>
  <si>
    <t>57.64167°N</t>
  </si>
  <si>
    <t>176.12928°E</t>
  </si>
  <si>
    <t>57.64167</t>
  </si>
  <si>
    <t>176.12928</t>
  </si>
  <si>
    <t>57.64683°N</t>
  </si>
  <si>
    <t>176.12555°E</t>
  </si>
  <si>
    <t>57.64683</t>
  </si>
  <si>
    <t>176.12555</t>
  </si>
  <si>
    <t>57.62000°N</t>
  </si>
  <si>
    <t>176.08567°E</t>
  </si>
  <si>
    <t>57.62000</t>
  </si>
  <si>
    <t>176.08567</t>
  </si>
  <si>
    <t>57.56245°N</t>
  </si>
  <si>
    <t>175.99885°E</t>
  </si>
  <si>
    <t>57.56245</t>
  </si>
  <si>
    <t>175.99885</t>
  </si>
  <si>
    <t>57.51152°N</t>
  </si>
  <si>
    <t>175.92778°E</t>
  </si>
  <si>
    <t>57.51152</t>
  </si>
  <si>
    <t>175.92778</t>
  </si>
  <si>
    <t>Going down to catwalk d/t exhaust</t>
  </si>
  <si>
    <t>57.51108°N</t>
  </si>
  <si>
    <t>175.92792°E</t>
  </si>
  <si>
    <t>57.51108</t>
  </si>
  <si>
    <t>175.92792</t>
  </si>
  <si>
    <t>Deploying CTG</t>
  </si>
  <si>
    <t>57.51067°N</t>
  </si>
  <si>
    <t>175.92798°E</t>
  </si>
  <si>
    <t>57.51067</t>
  </si>
  <si>
    <t>175.92798</t>
  </si>
  <si>
    <t>DC, AH, EE</t>
  </si>
  <si>
    <t>175.92866°E</t>
  </si>
  <si>
    <t>175.92866</t>
  </si>
  <si>
    <t>56.81827°N</t>
  </si>
  <si>
    <t>174.81988°E</t>
  </si>
  <si>
    <t>56.81827</t>
  </si>
  <si>
    <t>174.81988</t>
  </si>
  <si>
    <t>56.81680°N</t>
  </si>
  <si>
    <t>174.82017°E</t>
  </si>
  <si>
    <t>56.81680</t>
  </si>
  <si>
    <t>174.82017</t>
  </si>
  <si>
    <t>56.75838°N</t>
  </si>
  <si>
    <t>174.74127°E</t>
  </si>
  <si>
    <t>56.75838</t>
  </si>
  <si>
    <t>174.74127</t>
  </si>
  <si>
    <t>56.70507°N</t>
  </si>
  <si>
    <t>174.65293°E</t>
  </si>
  <si>
    <t>56.70507</t>
  </si>
  <si>
    <t>174.65293</t>
  </si>
  <si>
    <t>56.62422°N</t>
  </si>
  <si>
    <t>174.52893°E</t>
  </si>
  <si>
    <t>56.62422</t>
  </si>
  <si>
    <t>174.52893</t>
  </si>
  <si>
    <t>60% cloud cover</t>
  </si>
  <si>
    <t>56.58348°N</t>
  </si>
  <si>
    <t>174.46525°E</t>
  </si>
  <si>
    <t>56.58348</t>
  </si>
  <si>
    <t>174.46525</t>
  </si>
  <si>
    <t>56.50724°N</t>
  </si>
  <si>
    <t>174.34852°E</t>
  </si>
  <si>
    <t>56.50724</t>
  </si>
  <si>
    <t>174.34852</t>
  </si>
  <si>
    <t>56.45333°N</t>
  </si>
  <si>
    <t>174.27200°E</t>
  </si>
  <si>
    <t>56.45333</t>
  </si>
  <si>
    <t>174.27200</t>
  </si>
  <si>
    <t xml:space="preserve">Unidentified baleen whales </t>
  </si>
  <si>
    <t>56.42507°N</t>
  </si>
  <si>
    <t>174.24653°E</t>
  </si>
  <si>
    <t>56.42507</t>
  </si>
  <si>
    <t>174.24653</t>
  </si>
  <si>
    <t>Deploying guns</t>
  </si>
  <si>
    <t>56.40583°N</t>
  </si>
  <si>
    <t>174.23267°E</t>
  </si>
  <si>
    <t>56.40583</t>
  </si>
  <si>
    <t>174.23267</t>
  </si>
  <si>
    <t>Deploying  at prospect. 50% cloud cover.</t>
  </si>
  <si>
    <t>56.38033°N</t>
  </si>
  <si>
    <t>174.21433°E</t>
  </si>
  <si>
    <t>56.38033</t>
  </si>
  <si>
    <t>174.21433</t>
  </si>
  <si>
    <t>2 gunstrings deployed</t>
  </si>
  <si>
    <t>56.35445°N</t>
  </si>
  <si>
    <t>174.19310°E</t>
  </si>
  <si>
    <t>56.35445</t>
  </si>
  <si>
    <t>174.19310</t>
  </si>
  <si>
    <t>Mitigation gun</t>
  </si>
  <si>
    <t>3 gunstrings deployed</t>
  </si>
  <si>
    <t>56.32783°N</t>
  </si>
  <si>
    <t>174.17317°E</t>
  </si>
  <si>
    <t>56.32783</t>
  </si>
  <si>
    <t>174.17317</t>
  </si>
  <si>
    <r>
      <t>OBS01SEQ18 Dir 039.6</t>
    </r>
    <r>
      <rPr>
        <sz val="10"/>
        <rFont val="Calibri"/>
        <family val="2"/>
      </rPr>
      <t>°</t>
    </r>
  </si>
  <si>
    <t>4 gunstrings deployed, technical difficulties delayed ramp-up at 22:00</t>
  </si>
  <si>
    <t>56.31242°N</t>
  </si>
  <si>
    <t>174.14655°E</t>
  </si>
  <si>
    <t>56.31242</t>
  </si>
  <si>
    <t>174.14655</t>
  </si>
  <si>
    <t>56.33700°N</t>
  </si>
  <si>
    <t>174.12267°E</t>
  </si>
  <si>
    <t>56.33700</t>
  </si>
  <si>
    <t>174.12267</t>
  </si>
  <si>
    <t>56.36078°N</t>
  </si>
  <si>
    <t>174.13560°E</t>
  </si>
  <si>
    <t>56.36078</t>
  </si>
  <si>
    <t>174.13560</t>
  </si>
  <si>
    <t>Shooting half volume</t>
  </si>
  <si>
    <t>Two of four strings are in operation, gun mechanics working on problem</t>
  </si>
  <si>
    <t>56.38762°N</t>
  </si>
  <si>
    <t>174.14925°E</t>
  </si>
  <si>
    <t>56.38762</t>
  </si>
  <si>
    <t>174.14925</t>
  </si>
  <si>
    <t>56.41090°N</t>
  </si>
  <si>
    <t>174.16045°E</t>
  </si>
  <si>
    <t>56.41090</t>
  </si>
  <si>
    <t>174.16045</t>
  </si>
  <si>
    <t>56.44333°N</t>
  </si>
  <si>
    <t>174.17700°E</t>
  </si>
  <si>
    <t>56.44333</t>
  </si>
  <si>
    <t>174.17700</t>
  </si>
  <si>
    <t>obs 01 seq18; direction= 39.6 deg.</t>
  </si>
  <si>
    <t>56.45308°N</t>
  </si>
  <si>
    <t>174.22085°E</t>
  </si>
  <si>
    <t>56.45308</t>
  </si>
  <si>
    <t>174.22085</t>
  </si>
  <si>
    <t>Shooting full volume</t>
  </si>
  <si>
    <t>56.46683°N</t>
  </si>
  <si>
    <t>174.28767°E</t>
  </si>
  <si>
    <t>56.46683</t>
  </si>
  <si>
    <t>174.28767</t>
  </si>
  <si>
    <t>56.48862°N</t>
  </si>
  <si>
    <t>174.31920°E</t>
  </si>
  <si>
    <t>56.48862</t>
  </si>
  <si>
    <t>174.31920</t>
  </si>
  <si>
    <t>AH, MP</t>
  </si>
  <si>
    <t>56.52100°N</t>
  </si>
  <si>
    <t>174.36767°E</t>
  </si>
  <si>
    <t>56.52100</t>
  </si>
  <si>
    <t>174.36767</t>
  </si>
  <si>
    <t>56.55115°N</t>
  </si>
  <si>
    <t>174.41292°E</t>
  </si>
  <si>
    <t>56.55115</t>
  </si>
  <si>
    <t>174.41292</t>
  </si>
  <si>
    <t>56.58732°N</t>
  </si>
  <si>
    <t>174.46757°E</t>
  </si>
  <si>
    <t>56.58732</t>
  </si>
  <si>
    <t>174.46757</t>
  </si>
  <si>
    <t>Shooting partial volume</t>
  </si>
  <si>
    <t>56.60505°N</t>
  </si>
  <si>
    <t>174.49418°E</t>
  </si>
  <si>
    <t>56.60505</t>
  </si>
  <si>
    <t>174.49418</t>
  </si>
  <si>
    <t>56.64880°N</t>
  </si>
  <si>
    <t>174.37610°E</t>
  </si>
  <si>
    <t>56.64880</t>
  </si>
  <si>
    <t>174.37610</t>
  </si>
  <si>
    <t>Full volume / online</t>
  </si>
  <si>
    <t>56.67090°N</t>
  </si>
  <si>
    <t>174.59335°E</t>
  </si>
  <si>
    <t>56.67090</t>
  </si>
  <si>
    <t>174.59335</t>
  </si>
  <si>
    <t>56.70468°N</t>
  </si>
  <si>
    <t>174.64488°E</t>
  </si>
  <si>
    <t>56.70468</t>
  </si>
  <si>
    <t>174.64488</t>
  </si>
  <si>
    <t>56.73367°N</t>
  </si>
  <si>
    <t>174.68890°E</t>
  </si>
  <si>
    <t>56.73367</t>
  </si>
  <si>
    <t>174.68890</t>
  </si>
  <si>
    <t>56.77303°N</t>
  </si>
  <si>
    <t>174.74872°E</t>
  </si>
  <si>
    <t>56.77303</t>
  </si>
  <si>
    <t>174.74872</t>
  </si>
  <si>
    <t>80% cloud cover</t>
  </si>
  <si>
    <t>57.23763°N</t>
  </si>
  <si>
    <t>175.46655°E</t>
  </si>
  <si>
    <t>57.23763</t>
  </si>
  <si>
    <t>175.46655</t>
  </si>
  <si>
    <t>57.24118°N</t>
  </si>
  <si>
    <t>175.51342°E</t>
  </si>
  <si>
    <t>57.24118</t>
  </si>
  <si>
    <t>175.51342</t>
  </si>
  <si>
    <t>&gt;4</t>
  </si>
  <si>
    <t>No depth read out</t>
  </si>
  <si>
    <t>57.20418°N</t>
  </si>
  <si>
    <t>175.50218°E</t>
  </si>
  <si>
    <t>57.20418</t>
  </si>
  <si>
    <t>175.50218</t>
  </si>
  <si>
    <t>57.17443°N</t>
  </si>
  <si>
    <t>175.49152°E</t>
  </si>
  <si>
    <t>57.17443</t>
  </si>
  <si>
    <t>175.49152</t>
  </si>
  <si>
    <t>57.13217°N</t>
  </si>
  <si>
    <t>175.47757°E</t>
  </si>
  <si>
    <t>57.13217</t>
  </si>
  <si>
    <t>175.47757</t>
  </si>
  <si>
    <t>offline</t>
  </si>
  <si>
    <t>Suspended watch due to  high seas.</t>
  </si>
  <si>
    <t>56.98420°N</t>
  </si>
  <si>
    <t>175.36720°E</t>
  </si>
  <si>
    <t>56.98420</t>
  </si>
  <si>
    <t>175.36720</t>
  </si>
  <si>
    <t>56.99327°N</t>
  </si>
  <si>
    <t>175.36740°E</t>
  </si>
  <si>
    <t>56.99327</t>
  </si>
  <si>
    <t>175.36740</t>
  </si>
  <si>
    <t>75% cc</t>
  </si>
  <si>
    <t>57.01205°N</t>
  </si>
  <si>
    <t>175.36457°E</t>
  </si>
  <si>
    <t>57.01205</t>
  </si>
  <si>
    <t>175.36457</t>
  </si>
  <si>
    <t>57.03367°N</t>
  </si>
  <si>
    <t>175.35827°E</t>
  </si>
  <si>
    <t>57.03367</t>
  </si>
  <si>
    <t>175.35827</t>
  </si>
  <si>
    <t>57.05352°N</t>
  </si>
  <si>
    <t>175.35442°E</t>
  </si>
  <si>
    <t>57.05352</t>
  </si>
  <si>
    <t>175.35442</t>
  </si>
  <si>
    <t>offline, mitigation gun</t>
  </si>
  <si>
    <t>57.07467°N</t>
  </si>
  <si>
    <t>175.35015°E</t>
  </si>
  <si>
    <t>57.07467</t>
  </si>
  <si>
    <t>175.35015</t>
  </si>
  <si>
    <t>57.09595°N</t>
  </si>
  <si>
    <t>175.34650°E</t>
  </si>
  <si>
    <t>57.09595</t>
  </si>
  <si>
    <t>175.34650</t>
  </si>
  <si>
    <t>57.12607°N</t>
  </si>
  <si>
    <t>175.34162°E</t>
  </si>
  <si>
    <t>57.12607</t>
  </si>
  <si>
    <t>175.34162</t>
  </si>
  <si>
    <t>80%cc and scattered rainstorms</t>
  </si>
  <si>
    <t>57.15745°N</t>
  </si>
  <si>
    <t>175.33777°E</t>
  </si>
  <si>
    <t>57.15745</t>
  </si>
  <si>
    <t>175.33777</t>
  </si>
  <si>
    <t>MGL1111OBS01BSEQ19</t>
  </si>
  <si>
    <t>57.66918°N</t>
  </si>
  <si>
    <t>176.11900°E</t>
  </si>
  <si>
    <t>57.66918</t>
  </si>
  <si>
    <t>176.11900</t>
  </si>
  <si>
    <t>57.71250°N</t>
  </si>
  <si>
    <t>176.21177°E</t>
  </si>
  <si>
    <t>57.71250</t>
  </si>
  <si>
    <t>176.21177</t>
  </si>
  <si>
    <t>57.73813°N</t>
  </si>
  <si>
    <t>176.25127°E</t>
  </si>
  <si>
    <t>57.73813</t>
  </si>
  <si>
    <t>176.25127</t>
  </si>
  <si>
    <t>57.75943°N</t>
  </si>
  <si>
    <t>176.28420°E</t>
  </si>
  <si>
    <t>57.75943</t>
  </si>
  <si>
    <t>176.28420</t>
  </si>
  <si>
    <t>57.78173°N</t>
  </si>
  <si>
    <t>176.31863°E</t>
  </si>
  <si>
    <t>57.78173</t>
  </si>
  <si>
    <t>176.31863</t>
  </si>
  <si>
    <t>57.82128°N</t>
  </si>
  <si>
    <t>176.38002°E</t>
  </si>
  <si>
    <t>57.82128</t>
  </si>
  <si>
    <t>176.38002</t>
  </si>
  <si>
    <t xml:space="preserve">TO </t>
  </si>
  <si>
    <t>57.84410°N</t>
  </si>
  <si>
    <t>176.41553°E</t>
  </si>
  <si>
    <t>57.84410</t>
  </si>
  <si>
    <t>176.41553</t>
  </si>
  <si>
    <t>57.87292°N</t>
  </si>
  <si>
    <t>176.45997°E</t>
  </si>
  <si>
    <t>57.87292</t>
  </si>
  <si>
    <t>176.45997</t>
  </si>
  <si>
    <t>57.89418°N</t>
  </si>
  <si>
    <t>176.49400°E</t>
  </si>
  <si>
    <t>57.89418</t>
  </si>
  <si>
    <t>176.49400</t>
  </si>
  <si>
    <t>57.92150°N</t>
  </si>
  <si>
    <t>176.53633°E</t>
  </si>
  <si>
    <t>57.92150</t>
  </si>
  <si>
    <t>176.53633</t>
  </si>
  <si>
    <t>57.95367°N</t>
  </si>
  <si>
    <t>176.58650°E</t>
  </si>
  <si>
    <t>57.95367</t>
  </si>
  <si>
    <t>176.58650</t>
  </si>
  <si>
    <t>57.97537°N</t>
  </si>
  <si>
    <t>176.62142°E</t>
  </si>
  <si>
    <t>57.97537</t>
  </si>
  <si>
    <t>176.62142</t>
  </si>
  <si>
    <t>57.99983°N</t>
  </si>
  <si>
    <t>176.65933°E</t>
  </si>
  <si>
    <t>57.99983</t>
  </si>
  <si>
    <t>176.65933</t>
  </si>
  <si>
    <t>58.03847°N</t>
  </si>
  <si>
    <t>176.72077°E</t>
  </si>
  <si>
    <t>58.03847</t>
  </si>
  <si>
    <t>176.72077</t>
  </si>
  <si>
    <t>58.02783°N</t>
  </si>
  <si>
    <t>176.76657°E</t>
  </si>
  <si>
    <t>58.02783</t>
  </si>
  <si>
    <t>176.76657</t>
  </si>
  <si>
    <t>Full volume / turning</t>
  </si>
  <si>
    <t>58.00583°N</t>
  </si>
  <si>
    <t>176.72707°E</t>
  </si>
  <si>
    <t>58.00583</t>
  </si>
  <si>
    <t>176.72707</t>
  </si>
  <si>
    <t>full volume</t>
  </si>
  <si>
    <t>58.00157°N</t>
  </si>
  <si>
    <t>176.66750°E</t>
  </si>
  <si>
    <t>58.00157</t>
  </si>
  <si>
    <t>176.66750</t>
  </si>
  <si>
    <t>MGL1111OBS02ASEQ20</t>
  </si>
  <si>
    <t>57.99217°N</t>
  </si>
  <si>
    <t>176.56733°E</t>
  </si>
  <si>
    <t>57.99217</t>
  </si>
  <si>
    <t>176.56733</t>
  </si>
  <si>
    <t>MGL11110BS02ASEQ20</t>
  </si>
  <si>
    <t>MP ,DC</t>
  </si>
  <si>
    <t>57.98800°N</t>
  </si>
  <si>
    <t>176.52017°E</t>
  </si>
  <si>
    <t>57.98800</t>
  </si>
  <si>
    <t>176.52017</t>
  </si>
  <si>
    <t>57.98283°N</t>
  </si>
  <si>
    <t>176.46400°E</t>
  </si>
  <si>
    <t>57.98283</t>
  </si>
  <si>
    <t>176.46400</t>
  </si>
  <si>
    <t>57.97733°N</t>
  </si>
  <si>
    <t>176.40430°E</t>
  </si>
  <si>
    <t>57.97733</t>
  </si>
  <si>
    <t>176.40430</t>
  </si>
  <si>
    <t>176.33500°E</t>
  </si>
  <si>
    <t>176.33500</t>
  </si>
  <si>
    <t>57.96657°N</t>
  </si>
  <si>
    <t>176.28795°E</t>
  </si>
  <si>
    <t>57.96657</t>
  </si>
  <si>
    <t>176.28795</t>
  </si>
  <si>
    <t>57.95840°N</t>
  </si>
  <si>
    <t>176.20110°E</t>
  </si>
  <si>
    <t>57.95840</t>
  </si>
  <si>
    <t>176.20110</t>
  </si>
  <si>
    <t>Unusual fulmar!</t>
  </si>
  <si>
    <t>57.95248°N</t>
  </si>
  <si>
    <t>176.13860°E</t>
  </si>
  <si>
    <t>57.95248</t>
  </si>
  <si>
    <t>176.13860</t>
  </si>
  <si>
    <t>57.94732°N</t>
  </si>
  <si>
    <t>176.08347°E</t>
  </si>
  <si>
    <t>57.94732</t>
  </si>
  <si>
    <t>176.08347</t>
  </si>
  <si>
    <t>57.94095°N</t>
  </si>
  <si>
    <t>176.01655°E</t>
  </si>
  <si>
    <t>57.94095</t>
  </si>
  <si>
    <t>176.01655</t>
  </si>
  <si>
    <t>57.92977°N</t>
  </si>
  <si>
    <t>175.89861°E</t>
  </si>
  <si>
    <t>57.92977</t>
  </si>
  <si>
    <t>175.89861</t>
  </si>
  <si>
    <t>57.91982°N</t>
  </si>
  <si>
    <t>175.79602°E</t>
  </si>
  <si>
    <t>57.91982</t>
  </si>
  <si>
    <t>175.79602</t>
  </si>
  <si>
    <t>57.91280°N</t>
  </si>
  <si>
    <t>175.72385°E</t>
  </si>
  <si>
    <t>57.91280</t>
  </si>
  <si>
    <t>175.72385</t>
  </si>
  <si>
    <t>Sunset @ 7:40 UTC</t>
  </si>
  <si>
    <t>64.36122°N</t>
  </si>
  <si>
    <t>175.96014°E</t>
  </si>
  <si>
    <t>64.36122</t>
  </si>
  <si>
    <t>175.96014</t>
  </si>
  <si>
    <t>57.67375°N</t>
  </si>
  <si>
    <t>176.02295°E</t>
  </si>
  <si>
    <t>57.67375</t>
  </si>
  <si>
    <t>176.02295</t>
  </si>
  <si>
    <t>MGL1111OBA02SEQ21</t>
  </si>
  <si>
    <t>57.64932°N</t>
  </si>
  <si>
    <t>176.09718°E</t>
  </si>
  <si>
    <t>57.64932</t>
  </si>
  <si>
    <t>176.09718</t>
  </si>
  <si>
    <t>Retrieving PAM cable at 14:38</t>
  </si>
  <si>
    <t>57.62563°N</t>
  </si>
  <si>
    <t>176.17240°E</t>
  </si>
  <si>
    <t>57.62563</t>
  </si>
  <si>
    <t>176.17240</t>
  </si>
  <si>
    <t>60% cloud cover, Laysan Albatross</t>
  </si>
  <si>
    <t>57.58897°N</t>
  </si>
  <si>
    <t>176.28798°E</t>
  </si>
  <si>
    <t>57.58897</t>
  </si>
  <si>
    <t>176.28798</t>
  </si>
  <si>
    <t>57.57388°N</t>
  </si>
  <si>
    <t>176.33537°E</t>
  </si>
  <si>
    <t>57.57388</t>
  </si>
  <si>
    <t>176.33537</t>
  </si>
  <si>
    <t xml:space="preserve">2 Unid. Baleen Whales </t>
  </si>
  <si>
    <t>57.54750°N</t>
  </si>
  <si>
    <t>176.41750°E</t>
  </si>
  <si>
    <t>57.54750</t>
  </si>
  <si>
    <t>176.41750</t>
  </si>
  <si>
    <t>57.53833°N</t>
  </si>
  <si>
    <t>176.44633°E</t>
  </si>
  <si>
    <t>57.53833</t>
  </si>
  <si>
    <t>176.44633</t>
  </si>
  <si>
    <t>57.51933°N</t>
  </si>
  <si>
    <t>176.50533°E</t>
  </si>
  <si>
    <t>57.51933</t>
  </si>
  <si>
    <t>176.50533</t>
  </si>
  <si>
    <t>57.50117°N</t>
  </si>
  <si>
    <t>176.56200°E</t>
  </si>
  <si>
    <t>57.50117</t>
  </si>
  <si>
    <t>176.56200</t>
  </si>
  <si>
    <t>57.47783°N</t>
  </si>
  <si>
    <t>176.63433°E</t>
  </si>
  <si>
    <t>57.47783</t>
  </si>
  <si>
    <t>176.63433</t>
  </si>
  <si>
    <t>57.46300°N</t>
  </si>
  <si>
    <t>176.68083°E</t>
  </si>
  <si>
    <t>57.46300</t>
  </si>
  <si>
    <t>176.68083</t>
  </si>
  <si>
    <t>57.44400°N</t>
  </si>
  <si>
    <t>176.73850°E</t>
  </si>
  <si>
    <t>57.44400</t>
  </si>
  <si>
    <t>176.73850</t>
  </si>
  <si>
    <t>57.42638°N</t>
  </si>
  <si>
    <t>176.79347°E</t>
  </si>
  <si>
    <t>57.42638</t>
  </si>
  <si>
    <t>176.79347</t>
  </si>
  <si>
    <t>57.40883°N</t>
  </si>
  <si>
    <t>176.84773°E</t>
  </si>
  <si>
    <t>57.40883</t>
  </si>
  <si>
    <t>176.84773</t>
  </si>
  <si>
    <t>57.38903°N</t>
  </si>
  <si>
    <t>176.90842°E</t>
  </si>
  <si>
    <t>57.38903</t>
  </si>
  <si>
    <t>176.90842</t>
  </si>
  <si>
    <t>MGL1111OBA02</t>
  </si>
  <si>
    <t>57.37145°N</t>
  </si>
  <si>
    <t>176.96197°E</t>
  </si>
  <si>
    <t>57.37145</t>
  </si>
  <si>
    <t>176.96197</t>
  </si>
  <si>
    <t>57.35220°N</t>
  </si>
  <si>
    <t>177.02072°E</t>
  </si>
  <si>
    <t>57.35220</t>
  </si>
  <si>
    <t>177.02072</t>
  </si>
  <si>
    <t>57.33210°N</t>
  </si>
  <si>
    <t>177.08213°E</t>
  </si>
  <si>
    <t>57.33210</t>
  </si>
  <si>
    <t>177.08213</t>
  </si>
  <si>
    <t>57.31817°N</t>
  </si>
  <si>
    <t>177.12450°E</t>
  </si>
  <si>
    <t>57.31817</t>
  </si>
  <si>
    <t>177.12450</t>
  </si>
  <si>
    <t>57.29417°N</t>
  </si>
  <si>
    <t>177.19700°E</t>
  </si>
  <si>
    <t>57.29417</t>
  </si>
  <si>
    <t>177.19700</t>
  </si>
  <si>
    <t>57.27548°N</t>
  </si>
  <si>
    <t>177.25372°E</t>
  </si>
  <si>
    <t>57.27548</t>
  </si>
  <si>
    <t>177.25372</t>
  </si>
  <si>
    <t>57.25915°N</t>
  </si>
  <si>
    <t>177.30317°E</t>
  </si>
  <si>
    <t>57.25915</t>
  </si>
  <si>
    <t>177.30317</t>
  </si>
  <si>
    <t>57.24107°N</t>
  </si>
  <si>
    <t>177.35732°E</t>
  </si>
  <si>
    <t>57.24107</t>
  </si>
  <si>
    <t>177.35732</t>
  </si>
  <si>
    <t>57.22342°N</t>
  </si>
  <si>
    <t>177.41057°E</t>
  </si>
  <si>
    <t>57.22342</t>
  </si>
  <si>
    <t>177.41057</t>
  </si>
  <si>
    <t>57.20272°N</t>
  </si>
  <si>
    <t>177.47232°E</t>
  </si>
  <si>
    <t>57.20272</t>
  </si>
  <si>
    <t>177.47232</t>
  </si>
  <si>
    <t>57.18113°N</t>
  </si>
  <si>
    <t>177.53683°E</t>
  </si>
  <si>
    <t>57.18113</t>
  </si>
  <si>
    <t>177.53683</t>
  </si>
  <si>
    <t>57.16625°N</t>
  </si>
  <si>
    <t>177.58133°E</t>
  </si>
  <si>
    <t>57.16625</t>
  </si>
  <si>
    <t>177.58133</t>
  </si>
  <si>
    <t>57.14898°N</t>
  </si>
  <si>
    <t>177.63272°E</t>
  </si>
  <si>
    <t>57.14898</t>
  </si>
  <si>
    <t>177.63272</t>
  </si>
  <si>
    <t>57.13813°N</t>
  </si>
  <si>
    <t>177.66508°E</t>
  </si>
  <si>
    <t>57.13813</t>
  </si>
  <si>
    <t>177.66508</t>
  </si>
  <si>
    <t>56.78052°N</t>
  </si>
  <si>
    <t>178.64168°E</t>
  </si>
  <si>
    <t>56.78052</t>
  </si>
  <si>
    <t>178.64168</t>
  </si>
  <si>
    <t>56.75722°N</t>
  </si>
  <si>
    <t>178.71118°E</t>
  </si>
  <si>
    <t>56.75722</t>
  </si>
  <si>
    <t>178.71118</t>
  </si>
  <si>
    <t>Steller sea lion</t>
  </si>
  <si>
    <t>56.77957°N</t>
  </si>
  <si>
    <t>178.67365°E</t>
  </si>
  <si>
    <t>56.77957</t>
  </si>
  <si>
    <t>178.67365</t>
  </si>
  <si>
    <t>56.83385°N</t>
  </si>
  <si>
    <t>178.51283°E</t>
  </si>
  <si>
    <t>56.83385</t>
  </si>
  <si>
    <t>178.51283</t>
  </si>
  <si>
    <t>56.86467°N</t>
  </si>
  <si>
    <t>178.42815°E</t>
  </si>
  <si>
    <t>56.86467</t>
  </si>
  <si>
    <t>178.42815</t>
  </si>
  <si>
    <t>56.87816°N</t>
  </si>
  <si>
    <t>178.39391°E</t>
  </si>
  <si>
    <t>56.87816</t>
  </si>
  <si>
    <t>178.39391</t>
  </si>
  <si>
    <t>50% cloud cover</t>
  </si>
  <si>
    <t xml:space="preserve"> TO</t>
  </si>
  <si>
    <t>56.93390°N</t>
  </si>
  <si>
    <t>178.25173°E</t>
  </si>
  <si>
    <t>56.93390</t>
  </si>
  <si>
    <t>178.25173</t>
  </si>
  <si>
    <t>56.97850°N</t>
  </si>
  <si>
    <t>178.13383°E</t>
  </si>
  <si>
    <t>56.97850</t>
  </si>
  <si>
    <t>178.13383</t>
  </si>
  <si>
    <t>Moved to Catwalk</t>
  </si>
  <si>
    <t>56.97833°N</t>
  </si>
  <si>
    <t>178.13268°E</t>
  </si>
  <si>
    <t>56.97833</t>
  </si>
  <si>
    <t>178.13268</t>
  </si>
  <si>
    <t>Retrieving OBS</t>
  </si>
  <si>
    <t>56.97815°N</t>
  </si>
  <si>
    <t>178.13407°E</t>
  </si>
  <si>
    <t>56.97815</t>
  </si>
  <si>
    <t>178.13407</t>
  </si>
  <si>
    <t>57.06935°N</t>
  </si>
  <si>
    <t>177.86455°E</t>
  </si>
  <si>
    <t>57.06935</t>
  </si>
  <si>
    <t>177.86455</t>
  </si>
  <si>
    <t>57.06855°N</t>
  </si>
  <si>
    <t>177.86005°E</t>
  </si>
  <si>
    <t>57.06855</t>
  </si>
  <si>
    <t>177.86005</t>
  </si>
  <si>
    <t>Retrievng OBS</t>
  </si>
  <si>
    <t>57.06783°N</t>
  </si>
  <si>
    <t>177.86283°E</t>
  </si>
  <si>
    <t>57.06783</t>
  </si>
  <si>
    <t>177.86283</t>
  </si>
  <si>
    <t>57.07073°N</t>
  </si>
  <si>
    <t>177.86522°E</t>
  </si>
  <si>
    <t>57.07073</t>
  </si>
  <si>
    <t>177.86522</t>
  </si>
  <si>
    <t>57.09193°N</t>
  </si>
  <si>
    <t>177.79677°E</t>
  </si>
  <si>
    <t>57.09193</t>
  </si>
  <si>
    <t>177.79677</t>
  </si>
  <si>
    <t>42,43</t>
  </si>
  <si>
    <t>57.09203°N</t>
  </si>
  <si>
    <t>177.79308°E</t>
  </si>
  <si>
    <t>57.09203</t>
  </si>
  <si>
    <t>177.79308</t>
  </si>
  <si>
    <t>57.09283°N</t>
  </si>
  <si>
    <t>177.79367°E</t>
  </si>
  <si>
    <t>57.09283</t>
  </si>
  <si>
    <t>177.79367</t>
  </si>
  <si>
    <t>57.09600°N</t>
  </si>
  <si>
    <t>177.79202°E</t>
  </si>
  <si>
    <t>57.09600</t>
  </si>
  <si>
    <t>177.79202</t>
  </si>
  <si>
    <t>57.09767°N</t>
  </si>
  <si>
    <t>177.79933°E</t>
  </si>
  <si>
    <t>57.09767</t>
  </si>
  <si>
    <t>177.79933</t>
  </si>
  <si>
    <t>57.11947°N</t>
  </si>
  <si>
    <t>177.72950°E</t>
  </si>
  <si>
    <t>57.11947</t>
  </si>
  <si>
    <t>177.72950</t>
  </si>
  <si>
    <t>57.11950°N</t>
  </si>
  <si>
    <t>177.73150°E</t>
  </si>
  <si>
    <t>57.11950</t>
  </si>
  <si>
    <t>177.73150</t>
  </si>
  <si>
    <t>Retreiving OBS</t>
  </si>
  <si>
    <t>Short-tailed Albatross</t>
  </si>
  <si>
    <t>57.12068°N</t>
  </si>
  <si>
    <t>177.73000°E</t>
  </si>
  <si>
    <t>57.12068</t>
  </si>
  <si>
    <t>177.73000</t>
  </si>
  <si>
    <t>57.14258°N</t>
  </si>
  <si>
    <t>177.65950°E</t>
  </si>
  <si>
    <t>57.14258</t>
  </si>
  <si>
    <t>177.65950</t>
  </si>
  <si>
    <t>57.14272°N</t>
  </si>
  <si>
    <t>177.66212°E</t>
  </si>
  <si>
    <t>57.14272</t>
  </si>
  <si>
    <t>177.66212</t>
  </si>
  <si>
    <t>57.14308°N</t>
  </si>
  <si>
    <t>177.65938°E</t>
  </si>
  <si>
    <t>57.14308</t>
  </si>
  <si>
    <t>177.65938</t>
  </si>
  <si>
    <t>57.15817°N</t>
  </si>
  <si>
    <t>177.61575°E</t>
  </si>
  <si>
    <t>57.15817</t>
  </si>
  <si>
    <t>177.61575</t>
  </si>
  <si>
    <t>57.20346°N</t>
  </si>
  <si>
    <t>177.47053°E</t>
  </si>
  <si>
    <t>57.20346</t>
  </si>
  <si>
    <t>177.47053</t>
  </si>
  <si>
    <t>57.23213°N</t>
  </si>
  <si>
    <t>177.38557°E</t>
  </si>
  <si>
    <t>57.23213</t>
  </si>
  <si>
    <t>177.38557</t>
  </si>
  <si>
    <t>57.23182°N</t>
  </si>
  <si>
    <t>177.38535°E</t>
  </si>
  <si>
    <t>57.23182</t>
  </si>
  <si>
    <t>177.38535</t>
  </si>
  <si>
    <t>57.33513°N</t>
  </si>
  <si>
    <t>177.07342°E</t>
  </si>
  <si>
    <t>57.33513</t>
  </si>
  <si>
    <t>177.07342</t>
  </si>
  <si>
    <t>57.36947°N</t>
  </si>
  <si>
    <t>176.97167°E</t>
  </si>
  <si>
    <t>57.36947</t>
  </si>
  <si>
    <t>176.97167</t>
  </si>
  <si>
    <t>57.40958°N</t>
  </si>
  <si>
    <t>175.85183°E</t>
  </si>
  <si>
    <t>57.40958</t>
  </si>
  <si>
    <t>175.85183</t>
  </si>
  <si>
    <t>57.41318°N</t>
  </si>
  <si>
    <t>176.84717°E</t>
  </si>
  <si>
    <t>57.41318</t>
  </si>
  <si>
    <t>176.84717</t>
  </si>
  <si>
    <t>57.41489°N</t>
  </si>
  <si>
    <t>176.84800°E</t>
  </si>
  <si>
    <t>57.41489</t>
  </si>
  <si>
    <t>176.84800</t>
  </si>
  <si>
    <t>57.44742°N</t>
  </si>
  <si>
    <t>176.72783°E</t>
  </si>
  <si>
    <t>57.44742</t>
  </si>
  <si>
    <t>176.72783</t>
  </si>
  <si>
    <t>57.48175°N</t>
  </si>
  <si>
    <t>176.62700°E</t>
  </si>
  <si>
    <t>57.48175</t>
  </si>
  <si>
    <t>176.62700</t>
  </si>
  <si>
    <t>fin whale</t>
  </si>
  <si>
    <t>57.50783°N</t>
  </si>
  <si>
    <t>176.53883°E</t>
  </si>
  <si>
    <t>57.50783</t>
  </si>
  <si>
    <t>176.53883</t>
  </si>
  <si>
    <t>57.51200°N</t>
  </si>
  <si>
    <t>176.53850°E</t>
  </si>
  <si>
    <t>57.51200</t>
  </si>
  <si>
    <t>176.53850</t>
  </si>
  <si>
    <t>57.51167°N</t>
  </si>
  <si>
    <t>176.54083°E</t>
  </si>
  <si>
    <t>57.51167</t>
  </si>
  <si>
    <t>176.54083</t>
  </si>
  <si>
    <t>57.53575°N</t>
  </si>
  <si>
    <t>176.47430°E</t>
  </si>
  <si>
    <t>57.53575</t>
  </si>
  <si>
    <t>176.47430</t>
  </si>
  <si>
    <t>OBS retievial</t>
  </si>
  <si>
    <t>HI,DC</t>
  </si>
  <si>
    <t>57.59073°N</t>
  </si>
  <si>
    <t>176.31215°E</t>
  </si>
  <si>
    <t>57.59073</t>
  </si>
  <si>
    <t>176.31215</t>
  </si>
  <si>
    <t>57.60720°N</t>
  </si>
  <si>
    <t>176.25763°E</t>
  </si>
  <si>
    <t>57.60720</t>
  </si>
  <si>
    <t>176.25763</t>
  </si>
  <si>
    <t>57.60933°N</t>
  </si>
  <si>
    <t>176.26267°E</t>
  </si>
  <si>
    <t>57.60933</t>
  </si>
  <si>
    <t>176.26267</t>
  </si>
  <si>
    <t>57.62667°N</t>
  </si>
  <si>
    <t>176.20150°E</t>
  </si>
  <si>
    <t>57.62667</t>
  </si>
  <si>
    <t>176.20150</t>
  </si>
  <si>
    <t>Dall's porpoise still present</t>
  </si>
  <si>
    <t>57.64267°N</t>
  </si>
  <si>
    <t>176.15132°E</t>
  </si>
  <si>
    <t>57.64267</t>
  </si>
  <si>
    <t>176.15132</t>
  </si>
  <si>
    <t>57.65180°N</t>
  </si>
  <si>
    <t>176.12033°E</t>
  </si>
  <si>
    <t>57.65180</t>
  </si>
  <si>
    <t>176.12033</t>
  </si>
  <si>
    <t>57.64903°N</t>
  </si>
  <si>
    <t>176.11858°E</t>
  </si>
  <si>
    <t>57.64903</t>
  </si>
  <si>
    <t>176.11858</t>
  </si>
  <si>
    <t>57.62513°N</t>
  </si>
  <si>
    <t>176.10013°E</t>
  </si>
  <si>
    <t>57.62513</t>
  </si>
  <si>
    <t>176.10013</t>
  </si>
  <si>
    <t>57.59337°N</t>
  </si>
  <si>
    <t>176.02268°E</t>
  </si>
  <si>
    <t>57.59337</t>
  </si>
  <si>
    <t>176.02268</t>
  </si>
  <si>
    <t>57.55257°N</t>
  </si>
  <si>
    <t>175.95922°E</t>
  </si>
  <si>
    <t>57.55257</t>
  </si>
  <si>
    <t>175.95922</t>
  </si>
  <si>
    <t>57.52418°N</t>
  </si>
  <si>
    <t>175.91542°E</t>
  </si>
  <si>
    <t>57.52418</t>
  </si>
  <si>
    <t>175.91542</t>
  </si>
  <si>
    <t>57.37528°N</t>
  </si>
  <si>
    <t>175.68068°E</t>
  </si>
  <si>
    <t>57.37528</t>
  </si>
  <si>
    <t>175.68068</t>
  </si>
  <si>
    <t>57.37440°N</t>
  </si>
  <si>
    <t>175.68022°E</t>
  </si>
  <si>
    <t>57.37440</t>
  </si>
  <si>
    <t>175.68022</t>
  </si>
  <si>
    <t>57.37475°N</t>
  </si>
  <si>
    <t>175.67520°E</t>
  </si>
  <si>
    <t>57.37475</t>
  </si>
  <si>
    <t>175.67520</t>
  </si>
  <si>
    <t>57.37282°N</t>
  </si>
  <si>
    <t>175.68192°E</t>
  </si>
  <si>
    <t>57.37282</t>
  </si>
  <si>
    <t>175.68192</t>
  </si>
  <si>
    <t>100%cc</t>
  </si>
  <si>
    <t>57.35875°N</t>
  </si>
  <si>
    <t>175.65998°E</t>
  </si>
  <si>
    <t>57.35875</t>
  </si>
  <si>
    <t>175.65998</t>
  </si>
  <si>
    <t>Last OBS recovered. Juvenile albatross.</t>
  </si>
  <si>
    <t>57.30715°N</t>
  </si>
  <si>
    <t>175.57685°E</t>
  </si>
  <si>
    <t>57.30715</t>
  </si>
  <si>
    <t>175.57685</t>
  </si>
  <si>
    <t>Air temp 48'F</t>
  </si>
  <si>
    <t>57.27080°N</t>
  </si>
  <si>
    <t>175.51832°E</t>
  </si>
  <si>
    <t>57.27080</t>
  </si>
  <si>
    <t>175.51832</t>
  </si>
  <si>
    <t>57.23892°N</t>
  </si>
  <si>
    <t>175.46160°E</t>
  </si>
  <si>
    <t>57.23892</t>
  </si>
  <si>
    <t>175.46160</t>
  </si>
  <si>
    <t>57.23737°N</t>
  </si>
  <si>
    <t>175.46013°E</t>
  </si>
  <si>
    <t>57.23737</t>
  </si>
  <si>
    <t>175.46013</t>
  </si>
  <si>
    <t>57.23750°N</t>
  </si>
  <si>
    <t>175.46582°E</t>
  </si>
  <si>
    <t>57.23750</t>
  </si>
  <si>
    <t>175.46582</t>
  </si>
  <si>
    <t>57.23288°N</t>
  </si>
  <si>
    <t>175.45917°E</t>
  </si>
  <si>
    <t>57.23288</t>
  </si>
  <si>
    <t>175.45917</t>
  </si>
  <si>
    <t>57.19350°N</t>
  </si>
  <si>
    <t>175.39800°E</t>
  </si>
  <si>
    <t>57.19350</t>
  </si>
  <si>
    <t>175.39800</t>
  </si>
  <si>
    <t>57.15083°N</t>
  </si>
  <si>
    <t>175.31817°E</t>
  </si>
  <si>
    <t>57.15083</t>
  </si>
  <si>
    <t>175.31817</t>
  </si>
  <si>
    <t>57.09850°N</t>
  </si>
  <si>
    <t>175.25083°E</t>
  </si>
  <si>
    <t>57.09850</t>
  </si>
  <si>
    <t>175.25083</t>
  </si>
  <si>
    <t>175.23973°E</t>
  </si>
  <si>
    <t>175.23973</t>
  </si>
  <si>
    <t>57.09910°N</t>
  </si>
  <si>
    <t>175.24245°E</t>
  </si>
  <si>
    <t>57.09910</t>
  </si>
  <si>
    <t>175.24245</t>
  </si>
  <si>
    <t>57.08857°N</t>
  </si>
  <si>
    <t>175.24215°E</t>
  </si>
  <si>
    <t>57.08857</t>
  </si>
  <si>
    <t>175.24215</t>
  </si>
  <si>
    <t>57.02917°N</t>
  </si>
  <si>
    <t>175.13917°E</t>
  </si>
  <si>
    <t>57.02917</t>
  </si>
  <si>
    <t>175.13917</t>
  </si>
  <si>
    <t>56.97167°N</t>
  </si>
  <si>
    <t>175.05233°E</t>
  </si>
  <si>
    <t>56.97167</t>
  </si>
  <si>
    <t>175.05233</t>
  </si>
  <si>
    <t>56.95917°N</t>
  </si>
  <si>
    <t>175.02717°E</t>
  </si>
  <si>
    <t>56.95917</t>
  </si>
  <si>
    <t>175.02717</t>
  </si>
  <si>
    <t>56.95968°N</t>
  </si>
  <si>
    <t>175.02603°E</t>
  </si>
  <si>
    <t>56.95968</t>
  </si>
  <si>
    <t>175.02603</t>
  </si>
  <si>
    <t>56.95957°N</t>
  </si>
  <si>
    <t>175.02850°E</t>
  </si>
  <si>
    <t>56.95957</t>
  </si>
  <si>
    <t>175.02850</t>
  </si>
  <si>
    <t>56.94953°N</t>
  </si>
  <si>
    <t>175.01345°E</t>
  </si>
  <si>
    <t>56.94953</t>
  </si>
  <si>
    <t>175.01345</t>
  </si>
  <si>
    <t>Dall's porpooise</t>
  </si>
  <si>
    <t>56.89483°N</t>
  </si>
  <si>
    <t>174.92717°E</t>
  </si>
  <si>
    <t>56.89483</t>
  </si>
  <si>
    <t>174.92717</t>
  </si>
  <si>
    <t>56.84683°N</t>
  </si>
  <si>
    <t>174.85400°E</t>
  </si>
  <si>
    <t>174.85400</t>
  </si>
  <si>
    <t>56.84683</t>
  </si>
  <si>
    <t>56.82055°N</t>
  </si>
  <si>
    <t>174.81157°E</t>
  </si>
  <si>
    <t>56.82055</t>
  </si>
  <si>
    <t>174.81157</t>
  </si>
  <si>
    <t>56.82023°N</t>
  </si>
  <si>
    <t>174.81207°E</t>
  </si>
  <si>
    <t>56.82023</t>
  </si>
  <si>
    <t>174.81207</t>
  </si>
  <si>
    <t>56.81853°N</t>
  </si>
  <si>
    <t>174.81502°E</t>
  </si>
  <si>
    <t>56.81853</t>
  </si>
  <si>
    <t>174.81502</t>
  </si>
  <si>
    <t>56.79800°N</t>
  </si>
  <si>
    <t>174.90833°E</t>
  </si>
  <si>
    <t>56.79800</t>
  </si>
  <si>
    <t>174.90833</t>
  </si>
  <si>
    <t>Last OBS retrievied at 6:30</t>
  </si>
  <si>
    <t>56.76142°N</t>
  </si>
  <si>
    <t>175.00357°E</t>
  </si>
  <si>
    <t>56.76142</t>
  </si>
  <si>
    <t>175.00357</t>
  </si>
  <si>
    <t>55.86207°N</t>
  </si>
  <si>
    <t>176.60327°E</t>
  </si>
  <si>
    <t>55.86207</t>
  </si>
  <si>
    <t>176.60327</t>
  </si>
  <si>
    <t>55.81968°N</t>
  </si>
  <si>
    <t>176.68112°E</t>
  </si>
  <si>
    <t>55.81968</t>
  </si>
  <si>
    <t>176.68112</t>
  </si>
  <si>
    <t>55.76533°N</t>
  </si>
  <si>
    <t>176.78142°E</t>
  </si>
  <si>
    <t>55.76533</t>
  </si>
  <si>
    <t>176.78142</t>
  </si>
  <si>
    <t>55.71050°N</t>
  </si>
  <si>
    <t>176.88233°E</t>
  </si>
  <si>
    <t>55.71050</t>
  </si>
  <si>
    <t>176.88233</t>
  </si>
  <si>
    <t>55.64395°N</t>
  </si>
  <si>
    <t>177.00428°E</t>
  </si>
  <si>
    <t>55.64395</t>
  </si>
  <si>
    <t>177.00428</t>
  </si>
  <si>
    <t>55.57578°N</t>
  </si>
  <si>
    <t>177.12925°E</t>
  </si>
  <si>
    <t>55.57578</t>
  </si>
  <si>
    <t>177.12925</t>
  </si>
  <si>
    <t>55.51758°N</t>
  </si>
  <si>
    <t>177.23560°E</t>
  </si>
  <si>
    <t>55.51758</t>
  </si>
  <si>
    <t>177.23560</t>
  </si>
  <si>
    <t>55.45372°N</t>
  </si>
  <si>
    <t>177.35272°E</t>
  </si>
  <si>
    <t>55.45372</t>
  </si>
  <si>
    <t>177.35272</t>
  </si>
  <si>
    <t>90%cc</t>
  </si>
  <si>
    <t>55.40250°N</t>
  </si>
  <si>
    <t>177.44600°E</t>
  </si>
  <si>
    <t>55.40250</t>
  </si>
  <si>
    <t>177.44600</t>
  </si>
  <si>
    <t>55.40010°N</t>
  </si>
  <si>
    <t>177.45150°E</t>
  </si>
  <si>
    <t>55.40010</t>
  </si>
  <si>
    <t>177.45150</t>
  </si>
  <si>
    <t>Deploying CTD</t>
  </si>
  <si>
    <t>CW / TO</t>
  </si>
  <si>
    <t>55.40000°N</t>
  </si>
  <si>
    <t>177.45467°E</t>
  </si>
  <si>
    <t>55.40000</t>
  </si>
  <si>
    <t>177.45467</t>
  </si>
  <si>
    <t>55.40013°N</t>
  </si>
  <si>
    <t>177.45142°E</t>
  </si>
  <si>
    <t>55.40013</t>
  </si>
  <si>
    <t>177.45142</t>
  </si>
  <si>
    <t xml:space="preserve">large flock of laysan and black-footed albatross </t>
  </si>
  <si>
    <t>177.45148°E</t>
  </si>
  <si>
    <t>177.45148</t>
  </si>
  <si>
    <t>55.40008°N</t>
  </si>
  <si>
    <t>177.45155°E</t>
  </si>
  <si>
    <t>55.40008</t>
  </si>
  <si>
    <t>177.45155</t>
  </si>
  <si>
    <t>55.39660°N</t>
  </si>
  <si>
    <t>177.45760°E</t>
  </si>
  <si>
    <t>55.39660</t>
  </si>
  <si>
    <t>177.45760</t>
  </si>
  <si>
    <t>55.30633°N</t>
  </si>
  <si>
    <t>177.58683°E</t>
  </si>
  <si>
    <t>55.30633</t>
  </si>
  <si>
    <t>177.58683</t>
  </si>
  <si>
    <t>55.25117°N</t>
  </si>
  <si>
    <t>177.06850°E</t>
  </si>
  <si>
    <t>55.25117</t>
  </si>
  <si>
    <t>177.06850</t>
  </si>
  <si>
    <t>55.18683°N</t>
  </si>
  <si>
    <t>177.75917°E</t>
  </si>
  <si>
    <t>55.18683</t>
  </si>
  <si>
    <t>177.75917</t>
  </si>
  <si>
    <t>55.15933°N</t>
  </si>
  <si>
    <t>177.79967°E</t>
  </si>
  <si>
    <t>55.15933</t>
  </si>
  <si>
    <t>177.79967</t>
  </si>
  <si>
    <t>55.17927°N</t>
  </si>
  <si>
    <t>177.79825°E</t>
  </si>
  <si>
    <t>55.17927</t>
  </si>
  <si>
    <t>177.79825</t>
  </si>
  <si>
    <t>DC. AH</t>
  </si>
  <si>
    <t>55.22045°N</t>
  </si>
  <si>
    <t>177.79750°E</t>
  </si>
  <si>
    <t>55.22045</t>
  </si>
  <si>
    <t>177.79750</t>
  </si>
  <si>
    <t>55.23531°N</t>
  </si>
  <si>
    <t>177.79621°E</t>
  </si>
  <si>
    <t>55.23531</t>
  </si>
  <si>
    <t>177.79621</t>
  </si>
  <si>
    <t>Moved to bridge due to exhaust/wind.</t>
  </si>
  <si>
    <t>55.26995°N</t>
  </si>
  <si>
    <t>177.79095°E</t>
  </si>
  <si>
    <t>55.26995</t>
  </si>
  <si>
    <t>177.79095</t>
  </si>
  <si>
    <t>DC. EE</t>
  </si>
  <si>
    <t>55.29538°N</t>
  </si>
  <si>
    <t>177.78313°E</t>
  </si>
  <si>
    <t>55.29538</t>
  </si>
  <si>
    <t>177.78313</t>
  </si>
  <si>
    <t>Deploying Gear</t>
  </si>
  <si>
    <t>End watch due to darkness.</t>
  </si>
  <si>
    <t>55.15527°N</t>
  </si>
  <si>
    <t>177.69201°E</t>
  </si>
  <si>
    <t>55.15527</t>
  </si>
  <si>
    <t>177.69201</t>
  </si>
  <si>
    <t>55.16778°N</t>
  </si>
  <si>
    <t>177.75785°E</t>
  </si>
  <si>
    <t>55.16778</t>
  </si>
  <si>
    <t>177.75785</t>
  </si>
  <si>
    <t>55.21010°N</t>
  </si>
  <si>
    <t>177.81357°E</t>
  </si>
  <si>
    <t>55.21010</t>
  </si>
  <si>
    <t>177.81357</t>
  </si>
  <si>
    <t>55.24232°N</t>
  </si>
  <si>
    <t>177.85538°E</t>
  </si>
  <si>
    <t>55.24232</t>
  </si>
  <si>
    <t>177.85538</t>
  </si>
  <si>
    <t>55.26152°N</t>
  </si>
  <si>
    <t>177.88047°E</t>
  </si>
  <si>
    <t>55.26152</t>
  </si>
  <si>
    <t>177.88047</t>
  </si>
  <si>
    <t>MGL1111MCS14</t>
  </si>
  <si>
    <t>Full Volume / Online</t>
  </si>
  <si>
    <t>55.29173°N</t>
  </si>
  <si>
    <t>177.92002°E</t>
  </si>
  <si>
    <t>55.29173</t>
  </si>
  <si>
    <t>177.92002</t>
  </si>
  <si>
    <t>55.32688°N</t>
  </si>
  <si>
    <t>177.96628°E</t>
  </si>
  <si>
    <t>55.32688</t>
  </si>
  <si>
    <t>177.96628</t>
  </si>
  <si>
    <t>55.38035°N</t>
  </si>
  <si>
    <t>178.03668°E</t>
  </si>
  <si>
    <t>55.38035</t>
  </si>
  <si>
    <t>178.03668</t>
  </si>
  <si>
    <t>55.38685°N</t>
  </si>
  <si>
    <t>178.04527°E</t>
  </si>
  <si>
    <t>55.38685</t>
  </si>
  <si>
    <t>178.04527</t>
  </si>
  <si>
    <t>55.41683°N</t>
  </si>
  <si>
    <t>178.08467°E</t>
  </si>
  <si>
    <t>55.41683</t>
  </si>
  <si>
    <t>178.08467</t>
  </si>
  <si>
    <t>55.44320°N</t>
  </si>
  <si>
    <t>178.11973°E</t>
  </si>
  <si>
    <t>55.44320</t>
  </si>
  <si>
    <t>178.11973</t>
  </si>
  <si>
    <t>55.47853°N</t>
  </si>
  <si>
    <t>178.16663°E</t>
  </si>
  <si>
    <t>55.47853</t>
  </si>
  <si>
    <t>178.16663</t>
  </si>
  <si>
    <t>55.51547°N</t>
  </si>
  <si>
    <t>178.21570°E</t>
  </si>
  <si>
    <t>55.51547</t>
  </si>
  <si>
    <t>178.21570</t>
  </si>
  <si>
    <t>55.54233°N</t>
  </si>
  <si>
    <t>178.25750°E</t>
  </si>
  <si>
    <t>55.54233</t>
  </si>
  <si>
    <t>178.25750</t>
  </si>
  <si>
    <t>55.56193°N</t>
  </si>
  <si>
    <t>178.29818°E</t>
  </si>
  <si>
    <t>55.56193</t>
  </si>
  <si>
    <t>178.29818</t>
  </si>
  <si>
    <t>55.58683°N</t>
  </si>
  <si>
    <t>178.34978°E</t>
  </si>
  <si>
    <t>55.58683</t>
  </si>
  <si>
    <t>178.34978</t>
  </si>
  <si>
    <t>55.60613°N</t>
  </si>
  <si>
    <t>178.39203°E</t>
  </si>
  <si>
    <t>55.60613</t>
  </si>
  <si>
    <t>178.39203</t>
  </si>
  <si>
    <t>55.62033°N</t>
  </si>
  <si>
    <t>178.43017°E</t>
  </si>
  <si>
    <t>55.62033</t>
  </si>
  <si>
    <t>178.43017</t>
  </si>
  <si>
    <t>55.62792°N</t>
  </si>
  <si>
    <t>178.45595°E</t>
  </si>
  <si>
    <t>55.62792</t>
  </si>
  <si>
    <t>178.45595</t>
  </si>
  <si>
    <t>Guns are out of the water, retrieving streamer</t>
  </si>
  <si>
    <t>55.63635°N</t>
  </si>
  <si>
    <t>178.48767°E</t>
  </si>
  <si>
    <t>55.63635</t>
  </si>
  <si>
    <t>178.48767</t>
  </si>
  <si>
    <t>55.64317°N</t>
  </si>
  <si>
    <t>178.51267°E</t>
  </si>
  <si>
    <t>55.64317</t>
  </si>
  <si>
    <t>178.51267</t>
  </si>
  <si>
    <t>55.65332°N</t>
  </si>
  <si>
    <t>178.54315°E</t>
  </si>
  <si>
    <t>55.65332</t>
  </si>
  <si>
    <t>178.54315</t>
  </si>
  <si>
    <t>55.66035°N</t>
  </si>
  <si>
    <t>178.57065°E</t>
  </si>
  <si>
    <t>55.66035</t>
  </si>
  <si>
    <t>178.57065</t>
  </si>
  <si>
    <t>Retrieving Gear</t>
  </si>
  <si>
    <t>Good clarity</t>
  </si>
  <si>
    <t>AH,DC</t>
  </si>
  <si>
    <t>55.66675°N</t>
  </si>
  <si>
    <t>178.59575°E</t>
  </si>
  <si>
    <t>55.66675</t>
  </si>
  <si>
    <t>178.59575</t>
  </si>
  <si>
    <t>55.67185°N</t>
  </si>
  <si>
    <t>178.61650°E</t>
  </si>
  <si>
    <t>55.67185</t>
  </si>
  <si>
    <t>178.61650</t>
  </si>
  <si>
    <t>55.67940°N</t>
  </si>
  <si>
    <t>178.64047°E</t>
  </si>
  <si>
    <t>55.67940</t>
  </si>
  <si>
    <t>178.64047</t>
  </si>
  <si>
    <t>55.68463°N</t>
  </si>
  <si>
    <t>178.65562°E</t>
  </si>
  <si>
    <t>55.68463</t>
  </si>
  <si>
    <t>178.65562</t>
  </si>
  <si>
    <t>EE,DC</t>
  </si>
  <si>
    <t>55.69650°N</t>
  </si>
  <si>
    <t>178.68433°E</t>
  </si>
  <si>
    <t>55.69650</t>
  </si>
  <si>
    <t>178.68433</t>
  </si>
  <si>
    <t>55.70405°N</t>
  </si>
  <si>
    <t>178.70220°E</t>
  </si>
  <si>
    <t>55.70405</t>
  </si>
  <si>
    <t>178.70220</t>
  </si>
  <si>
    <t>All gear on board</t>
  </si>
  <si>
    <t>55.38053°N</t>
  </si>
  <si>
    <t>178.34513°W</t>
  </si>
  <si>
    <t>55.38053</t>
  </si>
  <si>
    <t>-178.34513</t>
  </si>
  <si>
    <t>55.36507°N</t>
  </si>
  <si>
    <t>178.20563°W</t>
  </si>
  <si>
    <t>55.36507</t>
  </si>
  <si>
    <t>-178.20563</t>
  </si>
  <si>
    <t>55.34733°N</t>
  </si>
  <si>
    <t>178.04733°W</t>
  </si>
  <si>
    <t>55.34733</t>
  </si>
  <si>
    <t>-178.04733</t>
  </si>
  <si>
    <t>55.33117°N</t>
  </si>
  <si>
    <t>177.90267°W</t>
  </si>
  <si>
    <t>55.33117</t>
  </si>
  <si>
    <t>-177.90267</t>
  </si>
  <si>
    <t>55.30500°N</t>
  </si>
  <si>
    <t>177.66683°W</t>
  </si>
  <si>
    <t>55.30500</t>
  </si>
  <si>
    <t>-177.66683</t>
  </si>
  <si>
    <t>55.29400°N</t>
  </si>
  <si>
    <t>177.56800°W</t>
  </si>
  <si>
    <t>55.29400</t>
  </si>
  <si>
    <t>-177.56800</t>
  </si>
  <si>
    <t>55.28047°N</t>
  </si>
  <si>
    <t>177.44477°W</t>
  </si>
  <si>
    <t>55.28047</t>
  </si>
  <si>
    <t>-177.44477</t>
  </si>
  <si>
    <t>57.76290°N</t>
  </si>
  <si>
    <t>177.28747°W</t>
  </si>
  <si>
    <t>57.76290</t>
  </si>
  <si>
    <t>-177.28747</t>
  </si>
  <si>
    <t>55.23523°N</t>
  </si>
  <si>
    <t>177.03960°W</t>
  </si>
  <si>
    <t>55.23523</t>
  </si>
  <si>
    <t>-177.03960</t>
  </si>
  <si>
    <t>55.20968°N</t>
  </si>
  <si>
    <t>176.81038°W</t>
  </si>
  <si>
    <t>55.20968</t>
  </si>
  <si>
    <t>-176.81038</t>
  </si>
  <si>
    <t>55.19072°N</t>
  </si>
  <si>
    <t>176.64012°W</t>
  </si>
  <si>
    <t>55.19072</t>
  </si>
  <si>
    <t>-176.64012</t>
  </si>
  <si>
    <t>55.16282°N</t>
  </si>
  <si>
    <t>176.39157°W</t>
  </si>
  <si>
    <t>55.16282</t>
  </si>
  <si>
    <t>-176.39157</t>
  </si>
  <si>
    <t>55.14833°N</t>
  </si>
  <si>
    <t>176.26132°W</t>
  </si>
  <si>
    <t>55.14833</t>
  </si>
  <si>
    <t>-176.26132</t>
  </si>
  <si>
    <t>55.13187°N</t>
  </si>
  <si>
    <t>176.11457°W</t>
  </si>
  <si>
    <t>55.13187</t>
  </si>
  <si>
    <t>-176.11457</t>
  </si>
  <si>
    <t>55.11522°N</t>
  </si>
  <si>
    <t>175.96523°W</t>
  </si>
  <si>
    <t>55.11522</t>
  </si>
  <si>
    <t>-175.96523</t>
  </si>
  <si>
    <t>55.09503°N</t>
  </si>
  <si>
    <t>175.78483°W</t>
  </si>
  <si>
    <t>55.09503</t>
  </si>
  <si>
    <t>-175.78483</t>
  </si>
  <si>
    <t>55.07835°N</t>
  </si>
  <si>
    <t>175.63595°W</t>
  </si>
  <si>
    <t>55.07835</t>
  </si>
  <si>
    <t>-175.63595</t>
  </si>
  <si>
    <t>55.05303°N</t>
  </si>
  <si>
    <t>175.40978°W</t>
  </si>
  <si>
    <t>55.05303</t>
  </si>
  <si>
    <t>-175.40978</t>
  </si>
  <si>
    <t>55.03660°N</t>
  </si>
  <si>
    <t>175.26245°W</t>
  </si>
  <si>
    <t>55.03660</t>
  </si>
  <si>
    <t>-175.26245</t>
  </si>
  <si>
    <t>55.01742°N</t>
  </si>
  <si>
    <t>175.09202°W</t>
  </si>
  <si>
    <t>55.01742</t>
  </si>
  <si>
    <t>-175.09202</t>
  </si>
  <si>
    <t>55.00483°N</t>
  </si>
  <si>
    <t>174.97987°W</t>
  </si>
  <si>
    <t>55.00483</t>
  </si>
  <si>
    <t>-174.97987</t>
  </si>
  <si>
    <t>54.58348°N</t>
  </si>
  <si>
    <t>171.24202°W</t>
  </si>
  <si>
    <t>54.58348</t>
  </si>
  <si>
    <t>-171.24202</t>
  </si>
  <si>
    <t>54.56913°N</t>
  </si>
  <si>
    <t>171.11590°W</t>
  </si>
  <si>
    <t>54.56913</t>
  </si>
  <si>
    <t>-171.11590</t>
  </si>
  <si>
    <t>54.56517°N</t>
  </si>
  <si>
    <t>171.08117°W</t>
  </si>
  <si>
    <t>54.56517</t>
  </si>
  <si>
    <t>-171.08117</t>
  </si>
  <si>
    <t>54.55508°N</t>
  </si>
  <si>
    <t>170.99152°W</t>
  </si>
  <si>
    <t>54.55508</t>
  </si>
  <si>
    <t>-170.99152</t>
  </si>
  <si>
    <t>54.54452°N</t>
  </si>
  <si>
    <t>170.89865°W</t>
  </si>
  <si>
    <t>54.54452</t>
  </si>
  <si>
    <t>-170.89865</t>
  </si>
  <si>
    <t>54.52948°N</t>
  </si>
  <si>
    <t>170.76627°W</t>
  </si>
  <si>
    <t>54.52948</t>
  </si>
  <si>
    <t>-170.76627</t>
  </si>
  <si>
    <t>100% cloud cover</t>
  </si>
  <si>
    <t>54.52415°N</t>
  </si>
  <si>
    <t>170.68055°W</t>
  </si>
  <si>
    <t>54.52415</t>
  </si>
  <si>
    <t>-170.68055</t>
  </si>
  <si>
    <t>54.51881°N</t>
  </si>
  <si>
    <t>170.53267°W</t>
  </si>
  <si>
    <t>54.51881</t>
  </si>
  <si>
    <t>-170.53267</t>
  </si>
  <si>
    <t>54.50355°N</t>
  </si>
  <si>
    <t>170.43737°W</t>
  </si>
  <si>
    <t>54.50355</t>
  </si>
  <si>
    <t>-170.43737</t>
  </si>
  <si>
    <t>54.48108°N</t>
  </si>
  <si>
    <t>170.34015°W</t>
  </si>
  <si>
    <t>54.48108</t>
  </si>
  <si>
    <t>-170.34015</t>
  </si>
  <si>
    <t>54.46667°N</t>
  </si>
  <si>
    <t>170.21350°W</t>
  </si>
  <si>
    <t>54.46667</t>
  </si>
  <si>
    <t>-170.21350</t>
  </si>
  <si>
    <t>54.44550°N</t>
  </si>
  <si>
    <t>170.02717°W</t>
  </si>
  <si>
    <t>54.44550</t>
  </si>
  <si>
    <t>-170.02717</t>
  </si>
  <si>
    <t>54.43563°N</t>
  </si>
  <si>
    <t>169.94025°W</t>
  </si>
  <si>
    <t>54.43563</t>
  </si>
  <si>
    <t>-169.94025</t>
  </si>
  <si>
    <t>54.42167°N</t>
  </si>
  <si>
    <t>176.81800°W</t>
  </si>
  <si>
    <t>54.42167</t>
  </si>
  <si>
    <t>-176.81800</t>
  </si>
  <si>
    <t>54.41183°N</t>
  </si>
  <si>
    <t>169.73217°W</t>
  </si>
  <si>
    <t>54.41183</t>
  </si>
  <si>
    <t>-169.73217</t>
  </si>
  <si>
    <t>54.39783°N</t>
  </si>
  <si>
    <t>169.60758°W</t>
  </si>
  <si>
    <t>54.39783</t>
  </si>
  <si>
    <t>-169.60758</t>
  </si>
  <si>
    <t>Set of very large swells rolled through</t>
  </si>
  <si>
    <t>54.38805°N</t>
  </si>
  <si>
    <t>169.52222°W</t>
  </si>
  <si>
    <t>54.38805</t>
  </si>
  <si>
    <t>-169.52222</t>
  </si>
  <si>
    <t>54.37557°N</t>
  </si>
  <si>
    <t>169.41262°W</t>
  </si>
  <si>
    <t>54.37557</t>
  </si>
  <si>
    <t>-169.41262</t>
  </si>
  <si>
    <t>54.36155°N</t>
  </si>
  <si>
    <t>169.28952°W</t>
  </si>
  <si>
    <t>54.36155</t>
  </si>
  <si>
    <t>-169.28952</t>
  </si>
  <si>
    <t>54.34760°N</t>
  </si>
  <si>
    <t>169.16725°W</t>
  </si>
  <si>
    <t>54.34760</t>
  </si>
  <si>
    <t>-169.16725</t>
  </si>
  <si>
    <t>55, 56</t>
  </si>
  <si>
    <t>Unid. baleen whale, Unid. pinniped</t>
  </si>
  <si>
    <t>54.34700°N</t>
  </si>
  <si>
    <t>169.07250°W</t>
  </si>
  <si>
    <t>54.34700</t>
  </si>
  <si>
    <t>-169.07250</t>
  </si>
  <si>
    <t>54.32712°N</t>
  </si>
  <si>
    <t>168.98733°W</t>
  </si>
  <si>
    <t>54.32712</t>
  </si>
  <si>
    <t>-168.98733</t>
  </si>
  <si>
    <t>54.31500°N</t>
  </si>
  <si>
    <t>168.88152°W</t>
  </si>
  <si>
    <t>54.31500</t>
  </si>
  <si>
    <t>-168.88152</t>
  </si>
  <si>
    <t>54.30338°N</t>
  </si>
  <si>
    <t>168.77955°W</t>
  </si>
  <si>
    <t>54.30338</t>
  </si>
  <si>
    <t>-168.77955</t>
  </si>
  <si>
    <t>54.29250°N</t>
  </si>
  <si>
    <t>168.01141°W</t>
  </si>
  <si>
    <t>54.29250</t>
  </si>
  <si>
    <t>-168.01141</t>
  </si>
  <si>
    <t>54.27582°N</t>
  </si>
  <si>
    <t>168.53767°W</t>
  </si>
  <si>
    <t>54.27582</t>
  </si>
  <si>
    <t>-168.53767</t>
  </si>
  <si>
    <t>54.25585°N</t>
  </si>
  <si>
    <t>168.36321°W</t>
  </si>
  <si>
    <t>54.25585</t>
  </si>
  <si>
    <t>-168.36321</t>
  </si>
</sst>
</file>

<file path=xl/styles.xml><?xml version="1.0" encoding="utf-8"?>
<styleSheet xmlns="http://schemas.openxmlformats.org/spreadsheetml/2006/main">
  <numFmts count="5">
    <numFmt numFmtId="164" formatCode="hh:mm:ss\ AM/PM"/>
    <numFmt numFmtId="165" formatCode="yyyy\-mm\-dd"/>
    <numFmt numFmtId="166" formatCode="[hh]:mm"/>
    <numFmt numFmtId="167" formatCode="h:mm;@"/>
    <numFmt numFmtId="168" formatCode="0.0"/>
  </numFmts>
  <fonts count="9">
    <font>
      <sz val="11"/>
      <color theme="1"/>
      <name val="Calibri"/>
      <family val="2"/>
      <scheme val="minor"/>
    </font>
    <font>
      <b/>
      <sz val="14"/>
      <name val="Arial"/>
      <family val="2"/>
    </font>
    <font>
      <sz val="8"/>
      <name val="Arial"/>
      <family val="2"/>
    </font>
    <font>
      <sz val="10"/>
      <name val="Arial"/>
      <family val="2"/>
    </font>
    <font>
      <b/>
      <sz val="10"/>
      <name val="Arial"/>
      <family val="2"/>
    </font>
    <font>
      <b/>
      <sz val="8"/>
      <name val="Arial"/>
      <family val="2"/>
    </font>
    <font>
      <i/>
      <sz val="10"/>
      <name val="Arial"/>
      <family val="2"/>
    </font>
    <font>
      <sz val="11"/>
      <name val="Calibri"/>
      <family val="2"/>
      <scheme val="minor"/>
    </font>
    <font>
      <sz val="10"/>
      <name val="Calibri"/>
      <family val="2"/>
    </font>
  </fonts>
  <fills count="2">
    <fill>
      <patternFill patternType="none"/>
    </fill>
    <fill>
      <patternFill patternType="gray125"/>
    </fill>
  </fills>
  <borders count="60">
    <border>
      <left/>
      <right/>
      <top/>
      <bottom/>
      <diagonal/>
    </border>
    <border>
      <left style="thin">
        <color indexed="64"/>
      </left>
      <right style="thin">
        <color indexed="64"/>
      </right>
      <top style="thin">
        <color indexed="64"/>
      </top>
      <bottom style="thin">
        <color indexed="64"/>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style="thin">
        <color theme="1"/>
      </right>
      <top style="medium">
        <color theme="1"/>
      </top>
      <bottom style="medium">
        <color theme="1"/>
      </bottom>
      <diagonal/>
    </border>
    <border>
      <left style="thin">
        <color theme="1"/>
      </left>
      <right style="thin">
        <color theme="1"/>
      </right>
      <top style="medium">
        <color theme="1"/>
      </top>
      <bottom style="medium">
        <color theme="1"/>
      </bottom>
      <diagonal/>
    </border>
    <border>
      <left style="thin">
        <color theme="1"/>
      </left>
      <right/>
      <top style="medium">
        <color theme="1"/>
      </top>
      <bottom style="medium">
        <color theme="1"/>
      </bottom>
      <diagonal/>
    </border>
    <border>
      <left/>
      <right style="thin">
        <color theme="1"/>
      </right>
      <top style="medium">
        <color theme="1"/>
      </top>
      <bottom style="medium">
        <color theme="1"/>
      </bottom>
      <diagonal/>
    </border>
    <border>
      <left style="thin">
        <color theme="1"/>
      </left>
      <right style="medium">
        <color theme="1"/>
      </right>
      <top style="medium">
        <color theme="1"/>
      </top>
      <bottom style="medium">
        <color theme="1"/>
      </bottom>
      <diagonal/>
    </border>
    <border>
      <left style="medium">
        <color theme="1"/>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indexed="64"/>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right style="thin">
        <color theme="1"/>
      </right>
      <top style="medium">
        <color theme="1"/>
      </top>
      <bottom style="thin">
        <color theme="1"/>
      </bottom>
      <diagonal/>
    </border>
    <border>
      <left style="thin">
        <color theme="1"/>
      </left>
      <right/>
      <top style="medium">
        <color theme="1"/>
      </top>
      <bottom style="thin">
        <color theme="1"/>
      </bottom>
      <diagonal/>
    </border>
    <border>
      <left style="thin">
        <color theme="1"/>
      </left>
      <right style="medium">
        <color theme="1"/>
      </right>
      <top style="medium">
        <color theme="1"/>
      </top>
      <bottom style="thin">
        <color theme="1"/>
      </bottom>
      <diagonal/>
    </border>
    <border>
      <left style="medium">
        <color theme="1"/>
      </left>
      <right style="medium">
        <color theme="1"/>
      </right>
      <top style="medium">
        <color theme="1"/>
      </top>
      <bottom/>
      <diagonal/>
    </border>
    <border>
      <left style="thin">
        <color theme="1"/>
      </left>
      <right style="medium">
        <color theme="1"/>
      </right>
      <top/>
      <bottom style="medium">
        <color theme="1"/>
      </bottom>
      <diagonal/>
    </border>
    <border>
      <left style="medium">
        <color theme="1"/>
      </left>
      <right style="thin">
        <color theme="1"/>
      </right>
      <top style="thin">
        <color theme="1"/>
      </top>
      <bottom/>
      <diagonal/>
    </border>
    <border>
      <left style="thin">
        <color theme="1"/>
      </left>
      <right style="thin">
        <color theme="1"/>
      </right>
      <top style="thin">
        <color theme="1"/>
      </top>
      <bottom/>
      <diagonal/>
    </border>
    <border>
      <left style="thin">
        <color theme="1"/>
      </left>
      <right style="medium">
        <color theme="1"/>
      </right>
      <top style="thin">
        <color theme="1"/>
      </top>
      <bottom/>
      <diagonal/>
    </border>
    <border>
      <left/>
      <right style="thin">
        <color theme="1"/>
      </right>
      <top style="thin">
        <color theme="1"/>
      </top>
      <bottom/>
      <diagonal/>
    </border>
    <border>
      <left style="thin">
        <color theme="1"/>
      </left>
      <right/>
      <top style="thin">
        <color theme="1"/>
      </top>
      <bottom/>
      <diagonal/>
    </border>
    <border>
      <left/>
      <right style="medium">
        <color theme="1"/>
      </right>
      <top/>
      <bottom/>
      <diagonal/>
    </border>
    <border>
      <left style="medium">
        <color theme="1"/>
      </left>
      <right style="medium">
        <color theme="1"/>
      </right>
      <top/>
      <bottom/>
      <diagonal/>
    </border>
    <border>
      <left style="medium">
        <color theme="1"/>
      </left>
      <right style="medium">
        <color theme="1"/>
      </right>
      <top style="thin">
        <color theme="1"/>
      </top>
      <bottom style="thin">
        <color theme="1"/>
      </bottom>
      <diagonal/>
    </border>
    <border>
      <left/>
      <right/>
      <top style="thin">
        <color theme="1"/>
      </top>
      <bottom style="thin">
        <color theme="1"/>
      </bottom>
      <diagonal/>
    </border>
    <border>
      <left style="thin">
        <color theme="1"/>
      </left>
      <right style="thin">
        <color theme="1"/>
      </right>
      <top/>
      <bottom style="thin">
        <color theme="1"/>
      </bottom>
      <diagonal/>
    </border>
    <border>
      <left style="medium">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medium">
        <color indexed="8"/>
      </right>
      <top style="thin">
        <color indexed="8"/>
      </top>
      <bottom/>
      <diagonal/>
    </border>
    <border>
      <left style="thin">
        <color indexed="64"/>
      </left>
      <right/>
      <top style="thin">
        <color indexed="64"/>
      </top>
      <bottom style="thin">
        <color indexed="64"/>
      </bottom>
      <diagonal/>
    </border>
    <border>
      <left style="dotted">
        <color indexed="64"/>
      </left>
      <right style="dotted">
        <color indexed="64"/>
      </right>
      <top style="dotted">
        <color indexed="64"/>
      </top>
      <bottom style="dotted">
        <color indexed="64"/>
      </bottom>
      <diagonal/>
    </border>
    <border>
      <left/>
      <right style="thin">
        <color indexed="64"/>
      </right>
      <top style="thin">
        <color indexed="64"/>
      </top>
      <bottom style="thin">
        <color indexed="64"/>
      </bottom>
      <diagonal/>
    </border>
    <border>
      <left/>
      <right style="thin">
        <color indexed="8"/>
      </right>
      <top style="thin">
        <color indexed="8"/>
      </top>
      <bottom/>
      <diagonal/>
    </border>
    <border>
      <left style="thin">
        <color indexed="8"/>
      </left>
      <right style="medium">
        <color indexed="8"/>
      </right>
      <top/>
      <bottom style="thin">
        <color indexed="8"/>
      </bottom>
      <diagonal/>
    </border>
    <border>
      <left/>
      <right style="thin">
        <color theme="1"/>
      </right>
      <top style="thin">
        <color theme="1"/>
      </top>
      <bottom style="medium">
        <color theme="1"/>
      </bottom>
      <diagonal/>
    </border>
    <border>
      <left style="thin">
        <color theme="1"/>
      </left>
      <right/>
      <top style="thin">
        <color theme="1"/>
      </top>
      <bottom style="medium">
        <color theme="1"/>
      </bottom>
      <diagonal/>
    </border>
    <border>
      <left style="medium">
        <color theme="1"/>
      </left>
      <right style="medium">
        <color theme="1"/>
      </right>
      <top style="thin">
        <color theme="1"/>
      </top>
      <bottom style="medium">
        <color theme="1"/>
      </bottom>
      <diagonal/>
    </border>
    <border>
      <left style="thin">
        <color theme="1"/>
      </left>
      <right style="medium">
        <color theme="1"/>
      </right>
      <top style="medium">
        <color indexed="8"/>
      </top>
      <bottom style="thin">
        <color theme="1"/>
      </bottom>
      <diagonal/>
    </border>
    <border>
      <left style="medium">
        <color theme="1"/>
      </left>
      <right style="thin">
        <color indexed="8"/>
      </right>
      <top style="thin">
        <color indexed="8"/>
      </top>
      <bottom style="thin">
        <color indexed="8"/>
      </bottom>
      <diagonal/>
    </border>
  </borders>
  <cellStyleXfs count="4">
    <xf numFmtId="0" fontId="0" fillId="0" borderId="0"/>
    <xf numFmtId="0" fontId="3" fillId="0" borderId="0"/>
    <xf numFmtId="0" fontId="3" fillId="0" borderId="0"/>
    <xf numFmtId="0" fontId="3" fillId="0" borderId="0"/>
  </cellStyleXfs>
  <cellXfs count="259">
    <xf numFmtId="0" fontId="0" fillId="0" borderId="0" xfId="0"/>
    <xf numFmtId="0" fontId="2" fillId="0" borderId="11" xfId="0" applyFont="1" applyFill="1" applyBorder="1" applyAlignment="1" applyProtection="1">
      <alignment horizontal="center" vertical="center" wrapText="1"/>
      <protection locked="0"/>
    </xf>
    <xf numFmtId="0" fontId="1" fillId="0" borderId="0" xfId="0" applyFont="1" applyFill="1" applyProtection="1">
      <protection locked="0"/>
    </xf>
    <xf numFmtId="0" fontId="2" fillId="0" borderId="0" xfId="0" applyFont="1" applyFill="1" applyProtection="1">
      <protection locked="0"/>
    </xf>
    <xf numFmtId="0" fontId="4" fillId="0" borderId="0" xfId="0" applyFont="1" applyFill="1" applyAlignment="1" applyProtection="1">
      <alignment wrapText="1"/>
      <protection locked="0"/>
    </xf>
    <xf numFmtId="164" fontId="2" fillId="0" borderId="0" xfId="0" applyNumberFormat="1" applyFont="1" applyFill="1" applyAlignment="1" applyProtection="1">
      <alignment wrapText="1"/>
      <protection locked="0"/>
    </xf>
    <xf numFmtId="0" fontId="5" fillId="0" borderId="0" xfId="0" applyFont="1" applyFill="1" applyAlignment="1" applyProtection="1">
      <alignment wrapText="1"/>
      <protection locked="0"/>
    </xf>
    <xf numFmtId="0" fontId="2" fillId="0" borderId="0" xfId="0" applyFont="1" applyFill="1" applyAlignment="1" applyProtection="1">
      <alignment wrapText="1"/>
      <protection locked="0"/>
    </xf>
    <xf numFmtId="0" fontId="6" fillId="0" borderId="11" xfId="0" applyFont="1" applyFill="1" applyBorder="1" applyAlignment="1" applyProtection="1">
      <alignment horizontal="center" vertical="center" wrapText="1"/>
      <protection locked="0"/>
    </xf>
    <xf numFmtId="0" fontId="6" fillId="0" borderId="13" xfId="0" applyFont="1" applyFill="1" applyBorder="1" applyAlignment="1" applyProtection="1">
      <alignment horizontal="center" vertical="center" wrapText="1"/>
      <protection locked="0"/>
    </xf>
    <xf numFmtId="0" fontId="2" fillId="0" borderId="13" xfId="0" applyFont="1" applyFill="1" applyBorder="1" applyAlignment="1" applyProtection="1">
      <alignment horizontal="center" vertical="center" wrapText="1"/>
      <protection locked="0"/>
    </xf>
    <xf numFmtId="0" fontId="6" fillId="0" borderId="19" xfId="0" applyFont="1" applyFill="1" applyBorder="1" applyAlignment="1" applyProtection="1">
      <alignment horizontal="center" vertical="center" wrapText="1"/>
      <protection locked="0"/>
    </xf>
    <xf numFmtId="0" fontId="2" fillId="0" borderId="19"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left" vertical="center"/>
      <protection locked="0"/>
    </xf>
    <xf numFmtId="0" fontId="6" fillId="0" borderId="0" xfId="0" applyFont="1" applyFill="1" applyAlignment="1" applyProtection="1">
      <alignment vertical="center"/>
      <protection locked="0"/>
    </xf>
    <xf numFmtId="0" fontId="7" fillId="0" borderId="0" xfId="0" applyFont="1" applyFill="1" applyProtection="1">
      <protection locked="0"/>
    </xf>
    <xf numFmtId="0" fontId="7" fillId="0" borderId="0" xfId="0" applyFont="1" applyFill="1" applyAlignment="1" applyProtection="1">
      <alignment horizontal="center" vertical="center"/>
      <protection locked="0"/>
    </xf>
    <xf numFmtId="0" fontId="7" fillId="0" borderId="0" xfId="0" applyFont="1" applyFill="1" applyAlignment="1" applyProtection="1">
      <alignment wrapText="1"/>
      <protection locked="0"/>
    </xf>
    <xf numFmtId="0" fontId="7" fillId="0" borderId="2" xfId="0" applyFont="1" applyFill="1" applyBorder="1" applyAlignment="1" applyProtection="1">
      <alignment horizontal="center" vertical="center" wrapText="1"/>
      <protection locked="0"/>
    </xf>
    <xf numFmtId="0" fontId="7" fillId="0" borderId="3" xfId="0" applyFont="1" applyFill="1" applyBorder="1" applyAlignment="1" applyProtection="1">
      <alignment horizontal="center" vertical="center" wrapText="1"/>
      <protection locked="0"/>
    </xf>
    <xf numFmtId="0" fontId="7" fillId="0" borderId="4" xfId="0" applyFont="1" applyFill="1" applyBorder="1" applyAlignment="1" applyProtection="1">
      <alignment horizontal="center" vertical="center" wrapText="1"/>
      <protection locked="0"/>
    </xf>
    <xf numFmtId="0" fontId="7" fillId="0" borderId="5" xfId="0" applyFont="1" applyFill="1" applyBorder="1" applyAlignment="1" applyProtection="1">
      <alignment horizontal="center" vertical="center" wrapText="1"/>
      <protection locked="0"/>
    </xf>
    <xf numFmtId="0" fontId="7" fillId="0" borderId="6" xfId="0" applyFont="1" applyFill="1" applyBorder="1" applyAlignment="1" applyProtection="1">
      <alignment horizontal="center" vertical="center" wrapText="1"/>
      <protection locked="0"/>
    </xf>
    <xf numFmtId="0" fontId="7" fillId="0" borderId="7" xfId="0" applyFont="1" applyFill="1" applyBorder="1" applyAlignment="1" applyProtection="1">
      <alignment horizontal="center" vertical="center" wrapText="1"/>
      <protection locked="0"/>
    </xf>
    <xf numFmtId="0" fontId="7" fillId="0" borderId="8" xfId="0" applyFont="1" applyFill="1" applyBorder="1" applyAlignment="1" applyProtection="1">
      <alignment horizontal="center" vertical="center" wrapText="1"/>
      <protection locked="0"/>
    </xf>
    <xf numFmtId="0" fontId="7" fillId="0" borderId="9" xfId="0" applyFont="1" applyFill="1" applyBorder="1" applyAlignment="1" applyProtection="1">
      <alignment horizontal="center" vertical="center" wrapText="1"/>
      <protection locked="0"/>
    </xf>
    <xf numFmtId="165" fontId="7" fillId="0" borderId="10" xfId="0" applyNumberFormat="1" applyFont="1" applyFill="1" applyBorder="1" applyAlignment="1" applyProtection="1">
      <alignment horizontal="center" vertical="center"/>
      <protection locked="0"/>
    </xf>
    <xf numFmtId="0" fontId="7" fillId="0" borderId="11" xfId="0" applyFont="1" applyFill="1" applyBorder="1" applyAlignment="1" applyProtection="1">
      <alignment horizontal="center" vertical="center"/>
      <protection locked="0"/>
    </xf>
    <xf numFmtId="166" fontId="7" fillId="0" borderId="11" xfId="0" applyNumberFormat="1" applyFont="1" applyFill="1" applyBorder="1" applyAlignment="1" applyProtection="1">
      <alignment horizontal="center" vertical="center"/>
      <protection locked="0"/>
    </xf>
    <xf numFmtId="0" fontId="7" fillId="0" borderId="11" xfId="0" applyFont="1" applyFill="1" applyBorder="1" applyAlignment="1" applyProtection="1">
      <alignment horizontal="center" vertical="center" wrapText="1"/>
      <protection locked="0"/>
    </xf>
    <xf numFmtId="0" fontId="7" fillId="0" borderId="12" xfId="0" applyFont="1" applyFill="1" applyBorder="1" applyAlignment="1" applyProtection="1">
      <alignment horizontal="center" vertical="center" wrapText="1"/>
      <protection locked="0"/>
    </xf>
    <xf numFmtId="20" fontId="7" fillId="0" borderId="11" xfId="0" applyNumberFormat="1" applyFont="1" applyFill="1" applyBorder="1" applyAlignment="1" applyProtection="1">
      <alignment horizontal="center" vertical="center"/>
      <protection locked="0"/>
    </xf>
    <xf numFmtId="0" fontId="7" fillId="0" borderId="13" xfId="0" applyFont="1" applyFill="1" applyBorder="1" applyAlignment="1" applyProtection="1">
      <alignment horizontal="center" vertical="center"/>
      <protection locked="0"/>
    </xf>
    <xf numFmtId="166" fontId="7" fillId="0" borderId="13" xfId="0" applyNumberFormat="1" applyFont="1" applyFill="1" applyBorder="1" applyAlignment="1" applyProtection="1">
      <alignment horizontal="center" vertical="center"/>
      <protection locked="0"/>
    </xf>
    <xf numFmtId="0" fontId="7" fillId="0" borderId="13" xfId="0" applyFont="1" applyFill="1" applyBorder="1" applyAlignment="1" applyProtection="1">
      <alignment horizontal="center" vertical="center" wrapText="1"/>
      <protection locked="0"/>
    </xf>
    <xf numFmtId="20" fontId="7" fillId="0" borderId="13" xfId="0" applyNumberFormat="1" applyFont="1" applyFill="1" applyBorder="1" applyAlignment="1" applyProtection="1">
      <alignment horizontal="center" vertical="center"/>
      <protection locked="0"/>
    </xf>
    <xf numFmtId="0" fontId="7" fillId="0" borderId="14" xfId="0" applyFont="1" applyFill="1" applyBorder="1" applyAlignment="1" applyProtection="1">
      <alignment horizontal="center" vertical="center" wrapText="1"/>
      <protection locked="0"/>
    </xf>
    <xf numFmtId="0" fontId="7" fillId="0" borderId="12" xfId="0" applyFont="1" applyFill="1" applyBorder="1" applyAlignment="1" applyProtection="1">
      <alignment horizontal="left" vertical="center" wrapText="1"/>
      <protection locked="0"/>
    </xf>
    <xf numFmtId="167" fontId="7" fillId="0" borderId="11" xfId="0" applyNumberFormat="1" applyFont="1" applyFill="1" applyBorder="1" applyAlignment="1" applyProtection="1">
      <alignment horizontal="center" vertical="center"/>
      <protection locked="0"/>
    </xf>
    <xf numFmtId="0" fontId="7" fillId="0" borderId="11" xfId="0" applyNumberFormat="1" applyFont="1" applyFill="1" applyBorder="1" applyAlignment="1" applyProtection="1">
      <alignment horizontal="center" vertical="center"/>
      <protection locked="0"/>
    </xf>
    <xf numFmtId="0" fontId="7" fillId="0" borderId="15" xfId="0" applyFont="1" applyFill="1" applyBorder="1" applyAlignment="1" applyProtection="1">
      <alignment horizontal="center" vertical="center"/>
      <protection locked="0"/>
    </xf>
    <xf numFmtId="20" fontId="7" fillId="0" borderId="16" xfId="0" applyNumberFormat="1" applyFont="1" applyFill="1" applyBorder="1" applyAlignment="1" applyProtection="1">
      <alignment horizontal="center" vertical="center"/>
      <protection locked="0"/>
    </xf>
    <xf numFmtId="0" fontId="7" fillId="0" borderId="17" xfId="0" applyFont="1" applyFill="1" applyBorder="1" applyAlignment="1" applyProtection="1">
      <alignment horizontal="center" vertical="center"/>
      <protection locked="0"/>
    </xf>
    <xf numFmtId="0" fontId="7" fillId="0" borderId="11" xfId="0" applyFont="1" applyFill="1" applyBorder="1" applyAlignment="1" applyProtection="1">
      <alignment vertical="center"/>
      <protection locked="0"/>
    </xf>
    <xf numFmtId="1" fontId="7" fillId="0" borderId="11" xfId="0" applyNumberFormat="1" applyFont="1" applyFill="1" applyBorder="1" applyAlignment="1" applyProtection="1">
      <alignment horizontal="center" vertical="center"/>
      <protection locked="0"/>
    </xf>
    <xf numFmtId="167" fontId="7" fillId="0" borderId="13" xfId="0" applyNumberFormat="1" applyFont="1" applyFill="1" applyBorder="1" applyAlignment="1" applyProtection="1">
      <alignment horizontal="center" vertical="center"/>
      <protection locked="0"/>
    </xf>
    <xf numFmtId="1" fontId="7" fillId="0" borderId="13" xfId="0" applyNumberFormat="1" applyFont="1" applyFill="1" applyBorder="1" applyAlignment="1" applyProtection="1">
      <alignment horizontal="center" vertical="center"/>
      <protection locked="0"/>
    </xf>
    <xf numFmtId="0" fontId="7" fillId="0" borderId="14" xfId="0" applyFont="1" applyFill="1" applyBorder="1" applyAlignment="1" applyProtection="1">
      <alignment horizontal="left" vertical="center" wrapText="1"/>
      <protection locked="0"/>
    </xf>
    <xf numFmtId="1" fontId="7" fillId="0" borderId="11" xfId="0" applyNumberFormat="1" applyFont="1" applyFill="1" applyBorder="1" applyAlignment="1" applyProtection="1">
      <alignment horizontal="center" vertical="center" wrapText="1"/>
      <protection locked="0"/>
    </xf>
    <xf numFmtId="167" fontId="7" fillId="0" borderId="13" xfId="0" applyNumberFormat="1" applyFont="1" applyFill="1" applyBorder="1" applyProtection="1">
      <protection locked="0"/>
    </xf>
    <xf numFmtId="0" fontId="7" fillId="0" borderId="12" xfId="0" applyFont="1" applyFill="1" applyBorder="1" applyAlignment="1" applyProtection="1">
      <alignment horizontal="center" vertical="center"/>
      <protection locked="0"/>
    </xf>
    <xf numFmtId="0" fontId="7" fillId="0" borderId="11" xfId="0" applyFont="1" applyFill="1" applyBorder="1" applyAlignment="1" applyProtection="1">
      <alignment horizontal="center"/>
      <protection locked="0"/>
    </xf>
    <xf numFmtId="165" fontId="7" fillId="0" borderId="18" xfId="0" applyNumberFormat="1" applyFont="1" applyFill="1" applyBorder="1" applyAlignment="1" applyProtection="1">
      <alignment horizontal="center" vertical="center"/>
      <protection locked="0"/>
    </xf>
    <xf numFmtId="0" fontId="7" fillId="0" borderId="19" xfId="0" applyFont="1" applyFill="1" applyBorder="1" applyAlignment="1" applyProtection="1">
      <alignment horizontal="center" vertical="center"/>
      <protection locked="0"/>
    </xf>
    <xf numFmtId="166" fontId="7" fillId="0" borderId="19" xfId="0" applyNumberFormat="1" applyFont="1" applyFill="1" applyBorder="1" applyAlignment="1" applyProtection="1">
      <alignment horizontal="center" vertical="center"/>
      <protection locked="0"/>
    </xf>
    <xf numFmtId="0" fontId="7" fillId="0" borderId="19" xfId="0" applyFont="1" applyFill="1" applyBorder="1" applyAlignment="1" applyProtection="1">
      <alignment horizontal="center" vertical="center" wrapText="1"/>
      <protection locked="0"/>
    </xf>
    <xf numFmtId="0" fontId="7" fillId="0" borderId="19" xfId="0" applyFont="1" applyFill="1" applyBorder="1" applyAlignment="1" applyProtection="1">
      <alignment horizontal="center"/>
      <protection locked="0"/>
    </xf>
    <xf numFmtId="0" fontId="7" fillId="0" borderId="20" xfId="0" applyFont="1" applyFill="1" applyBorder="1" applyAlignment="1" applyProtection="1">
      <alignment horizontal="center" vertical="center" wrapText="1"/>
      <protection locked="0"/>
    </xf>
    <xf numFmtId="0" fontId="7" fillId="0" borderId="0" xfId="0" applyFont="1" applyFill="1" applyBorder="1" applyProtection="1">
      <protection locked="0"/>
    </xf>
    <xf numFmtId="0" fontId="7" fillId="0" borderId="0" xfId="0" applyFont="1" applyFill="1" applyAlignment="1" applyProtection="1">
      <protection locked="0"/>
    </xf>
    <xf numFmtId="0" fontId="7" fillId="0" borderId="0" xfId="0" applyFont="1" applyFill="1" applyAlignment="1" applyProtection="1">
      <alignment vertical="center"/>
      <protection locked="0"/>
    </xf>
    <xf numFmtId="14" fontId="3" fillId="0" borderId="0" xfId="1" applyNumberFormat="1" applyFont="1" applyFill="1" applyBorder="1"/>
    <xf numFmtId="0" fontId="3" fillId="0" borderId="16" xfId="2" applyFill="1" applyBorder="1" applyAlignment="1" applyProtection="1">
      <alignment horizontal="center" wrapText="1"/>
      <protection locked="0"/>
    </xf>
    <xf numFmtId="0" fontId="3" fillId="0" borderId="0" xfId="2" applyFont="1" applyFill="1" applyProtection="1">
      <protection locked="0"/>
    </xf>
    <xf numFmtId="0" fontId="3" fillId="0" borderId="12" xfId="1" applyFill="1" applyBorder="1" applyAlignment="1" applyProtection="1">
      <alignment horizontal="center"/>
      <protection locked="0"/>
    </xf>
    <xf numFmtId="166" fontId="3" fillId="0" borderId="10" xfId="1" applyNumberFormat="1" applyFill="1" applyBorder="1" applyAlignment="1" applyProtection="1">
      <alignment horizontal="center"/>
      <protection locked="0"/>
    </xf>
    <xf numFmtId="0" fontId="3" fillId="0" borderId="11" xfId="1" applyFill="1" applyBorder="1" applyAlignment="1" applyProtection="1">
      <alignment horizontal="center"/>
      <protection locked="0"/>
    </xf>
    <xf numFmtId="0" fontId="3" fillId="0" borderId="29" xfId="1" applyFont="1" applyFill="1" applyBorder="1" applyAlignment="1" applyProtection="1">
      <alignment horizontal="center"/>
      <protection locked="0"/>
    </xf>
    <xf numFmtId="0" fontId="3" fillId="0" borderId="12" xfId="1" applyFont="1" applyFill="1" applyBorder="1" applyAlignment="1" applyProtection="1">
      <alignment horizontal="center"/>
      <protection locked="0"/>
    </xf>
    <xf numFmtId="0" fontId="3" fillId="0" borderId="11" xfId="1" applyFill="1" applyBorder="1" applyAlignment="1" applyProtection="1">
      <alignment horizontal="center" vertical="center"/>
      <protection locked="0"/>
    </xf>
    <xf numFmtId="0" fontId="3" fillId="0" borderId="0" xfId="1" applyFont="1" applyFill="1" applyProtection="1">
      <protection locked="0"/>
    </xf>
    <xf numFmtId="0" fontId="3" fillId="0" borderId="14" xfId="1" applyFill="1" applyBorder="1" applyAlignment="1" applyProtection="1">
      <alignment horizontal="center"/>
      <protection locked="0"/>
    </xf>
    <xf numFmtId="166" fontId="3" fillId="0" borderId="42" xfId="1" applyNumberFormat="1" applyFill="1" applyBorder="1" applyAlignment="1" applyProtection="1">
      <alignment horizontal="center"/>
      <protection locked="0"/>
    </xf>
    <xf numFmtId="0" fontId="3" fillId="0" borderId="13" xfId="1" applyFill="1" applyBorder="1" applyAlignment="1" applyProtection="1">
      <alignment horizontal="center"/>
      <protection locked="0"/>
    </xf>
    <xf numFmtId="0" fontId="3" fillId="0" borderId="13" xfId="1" applyFill="1" applyBorder="1" applyAlignment="1" applyProtection="1">
      <alignment horizontal="right"/>
      <protection locked="0"/>
    </xf>
    <xf numFmtId="0" fontId="3" fillId="0" borderId="13" xfId="1" applyFill="1" applyBorder="1" applyProtection="1">
      <protection locked="0"/>
    </xf>
    <xf numFmtId="1" fontId="3" fillId="0" borderId="14" xfId="1" applyNumberFormat="1" applyFont="1" applyFill="1" applyBorder="1" applyAlignment="1" applyProtection="1">
      <alignment horizontal="center"/>
      <protection locked="0"/>
    </xf>
    <xf numFmtId="0" fontId="3" fillId="0" borderId="42" xfId="1" applyFill="1" applyBorder="1" applyAlignment="1" applyProtection="1">
      <alignment horizontal="center" vertical="center"/>
      <protection locked="0"/>
    </xf>
    <xf numFmtId="0" fontId="3" fillId="0" borderId="13" xfId="1" applyFill="1" applyBorder="1" applyAlignment="1" applyProtection="1">
      <alignment horizontal="center" vertical="center"/>
      <protection locked="0"/>
    </xf>
    <xf numFmtId="0" fontId="3" fillId="0" borderId="13" xfId="1" applyFont="1" applyFill="1" applyBorder="1" applyAlignment="1" applyProtection="1">
      <alignment horizontal="center" vertical="center"/>
      <protection locked="0"/>
    </xf>
    <xf numFmtId="49" fontId="3" fillId="0" borderId="13" xfId="1" applyNumberFormat="1" applyFill="1" applyBorder="1" applyAlignment="1" applyProtection="1">
      <alignment horizontal="center" vertical="center"/>
      <protection locked="0"/>
    </xf>
    <xf numFmtId="0" fontId="3" fillId="0" borderId="13" xfId="1" applyFont="1" applyFill="1" applyBorder="1" applyAlignment="1" applyProtection="1">
      <alignment horizontal="center"/>
      <protection locked="0"/>
    </xf>
    <xf numFmtId="165" fontId="3" fillId="0" borderId="10" xfId="1" applyNumberFormat="1" applyFill="1" applyBorder="1" applyAlignment="1" applyProtection="1">
      <alignment horizontal="center"/>
      <protection locked="0"/>
    </xf>
    <xf numFmtId="166" fontId="3" fillId="0" borderId="16" xfId="1" applyNumberFormat="1" applyFill="1" applyBorder="1" applyAlignment="1" applyProtection="1">
      <alignment horizontal="center"/>
      <protection locked="0"/>
    </xf>
    <xf numFmtId="166" fontId="3" fillId="0" borderId="15" xfId="1" applyNumberFormat="1" applyFill="1" applyBorder="1" applyAlignment="1" applyProtection="1">
      <alignment horizontal="center"/>
      <protection locked="0"/>
    </xf>
    <xf numFmtId="166" fontId="3" fillId="0" borderId="40" xfId="1" applyNumberFormat="1" applyFill="1" applyBorder="1" applyAlignment="1" applyProtection="1">
      <alignment horizontal="center"/>
      <protection locked="0"/>
    </xf>
    <xf numFmtId="1" fontId="3" fillId="0" borderId="10" xfId="1" applyNumberFormat="1" applyFill="1" applyBorder="1" applyAlignment="1" applyProtection="1">
      <alignment horizontal="center"/>
      <protection locked="0"/>
    </xf>
    <xf numFmtId="1" fontId="3" fillId="0" borderId="11" xfId="1" applyNumberFormat="1" applyFill="1" applyBorder="1"/>
    <xf numFmtId="0" fontId="3" fillId="0" borderId="11" xfId="1" applyFill="1" applyBorder="1" applyProtection="1">
      <protection locked="0"/>
    </xf>
    <xf numFmtId="0" fontId="3" fillId="0" borderId="11" xfId="1" applyFill="1" applyBorder="1" applyAlignment="1" applyProtection="1">
      <alignment horizontal="right"/>
      <protection locked="0"/>
    </xf>
    <xf numFmtId="1" fontId="3" fillId="0" borderId="12" xfId="1" applyNumberFormat="1" applyFont="1" applyFill="1" applyBorder="1" applyAlignment="1" applyProtection="1">
      <alignment horizontal="center"/>
      <protection locked="0"/>
    </xf>
    <xf numFmtId="0" fontId="3" fillId="0" borderId="10" xfId="1" applyFill="1" applyBorder="1" applyAlignment="1" applyProtection="1">
      <alignment horizontal="center" vertical="center"/>
      <protection locked="0"/>
    </xf>
    <xf numFmtId="0" fontId="3" fillId="0" borderId="11" xfId="1" applyFont="1" applyFill="1" applyBorder="1" applyAlignment="1" applyProtection="1">
      <alignment horizontal="center" vertical="center"/>
      <protection locked="0"/>
    </xf>
    <xf numFmtId="49" fontId="3" fillId="0" borderId="11" xfId="1" applyNumberFormat="1" applyFont="1" applyFill="1" applyBorder="1" applyAlignment="1" applyProtection="1">
      <alignment horizontal="center" vertical="center"/>
      <protection locked="0"/>
    </xf>
    <xf numFmtId="0" fontId="3" fillId="0" borderId="11" xfId="1" applyFont="1" applyFill="1" applyBorder="1" applyAlignment="1" applyProtection="1">
      <alignment horizontal="center"/>
      <protection locked="0"/>
    </xf>
    <xf numFmtId="0" fontId="3" fillId="0" borderId="39" xfId="1" applyFont="1" applyFill="1" applyBorder="1" applyAlignment="1" applyProtection="1">
      <alignment horizontal="center"/>
      <protection locked="0"/>
    </xf>
    <xf numFmtId="0" fontId="3" fillId="0" borderId="16" xfId="1" applyFill="1" applyBorder="1" applyAlignment="1" applyProtection="1">
      <alignment horizontal="center" wrapText="1"/>
      <protection locked="0"/>
    </xf>
    <xf numFmtId="1" fontId="3" fillId="0" borderId="11" xfId="3" applyNumberFormat="1" applyFill="1" applyBorder="1"/>
    <xf numFmtId="0" fontId="3" fillId="0" borderId="10" xfId="1" applyFont="1" applyFill="1" applyBorder="1" applyAlignment="1" applyProtection="1">
      <alignment horizontal="center" vertical="center"/>
      <protection locked="0"/>
    </xf>
    <xf numFmtId="0" fontId="3" fillId="0" borderId="16" xfId="1" applyFont="1" applyFill="1" applyBorder="1" applyAlignment="1" applyProtection="1">
      <alignment horizontal="center"/>
      <protection locked="0"/>
    </xf>
    <xf numFmtId="0" fontId="3" fillId="0" borderId="0" xfId="1" applyFill="1" applyProtection="1">
      <protection locked="0"/>
    </xf>
    <xf numFmtId="0" fontId="1" fillId="0" borderId="0" xfId="2" applyFont="1" applyFill="1" applyProtection="1">
      <protection locked="0"/>
    </xf>
    <xf numFmtId="0" fontId="0" fillId="0" borderId="0" xfId="0" applyFill="1"/>
    <xf numFmtId="0" fontId="3" fillId="0" borderId="0" xfId="2" applyFill="1" applyProtection="1">
      <protection locked="0"/>
    </xf>
    <xf numFmtId="168" fontId="3" fillId="0" borderId="0" xfId="2" applyNumberFormat="1" applyFill="1" applyAlignment="1" applyProtection="1">
      <alignment horizontal="center" vertical="center"/>
      <protection locked="0"/>
    </xf>
    <xf numFmtId="0" fontId="3" fillId="0" borderId="0" xfId="2" applyFill="1" applyAlignment="1" applyProtection="1">
      <alignment horizontal="right"/>
      <protection locked="0"/>
    </xf>
    <xf numFmtId="0" fontId="3" fillId="0" borderId="0" xfId="2" applyFill="1"/>
    <xf numFmtId="0" fontId="3" fillId="0" borderId="0" xfId="2" applyFill="1" applyBorder="1" applyAlignment="1"/>
    <xf numFmtId="0" fontId="3" fillId="0" borderId="21" xfId="2" applyFont="1" applyFill="1" applyBorder="1" applyAlignment="1" applyProtection="1">
      <alignment horizontal="center" vertical="center" wrapText="1"/>
      <protection locked="0"/>
    </xf>
    <xf numFmtId="0" fontId="3" fillId="0" borderId="22" xfId="2" applyFont="1" applyFill="1" applyBorder="1" applyAlignment="1" applyProtection="1">
      <alignment horizontal="center" vertical="center" wrapText="1"/>
      <protection locked="0"/>
    </xf>
    <xf numFmtId="0" fontId="3" fillId="0" borderId="23" xfId="2" applyFont="1" applyFill="1" applyBorder="1" applyAlignment="1" applyProtection="1">
      <alignment horizontal="center" vertical="center" wrapText="1"/>
      <protection locked="0"/>
    </xf>
    <xf numFmtId="0" fontId="3" fillId="0" borderId="24" xfId="2" applyFont="1" applyFill="1" applyBorder="1" applyAlignment="1" applyProtection="1">
      <alignment horizontal="center" vertical="center" wrapText="1"/>
      <protection locked="0"/>
    </xf>
    <xf numFmtId="0" fontId="3" fillId="0" borderId="25" xfId="2" applyFill="1" applyBorder="1" applyAlignment="1">
      <alignment horizontal="center" vertical="center" wrapText="1"/>
    </xf>
    <xf numFmtId="0" fontId="3" fillId="0" borderId="26" xfId="2" applyFill="1" applyBorder="1" applyAlignment="1">
      <alignment horizontal="center" vertical="center" wrapText="1"/>
    </xf>
    <xf numFmtId="0" fontId="3" fillId="0" borderId="27" xfId="2" applyFont="1" applyFill="1" applyBorder="1" applyAlignment="1" applyProtection="1">
      <alignment horizontal="center" vertical="center" wrapText="1"/>
      <protection locked="0"/>
    </xf>
    <xf numFmtId="0" fontId="3" fillId="0" borderId="28" xfId="2" applyFont="1" applyFill="1" applyBorder="1" applyAlignment="1" applyProtection="1">
      <alignment horizontal="center" vertical="center" wrapText="1"/>
      <protection locked="0"/>
    </xf>
    <xf numFmtId="0" fontId="3" fillId="0" borderId="4" xfId="2" applyFont="1" applyFill="1" applyBorder="1" applyAlignment="1" applyProtection="1">
      <alignment horizontal="center" vertical="center" wrapText="1"/>
      <protection locked="0"/>
    </xf>
    <xf numFmtId="0" fontId="3" fillId="0" borderId="21" xfId="2" applyFill="1" applyBorder="1" applyAlignment="1" applyProtection="1">
      <alignment horizontal="center" vertical="center" wrapText="1"/>
      <protection locked="0"/>
    </xf>
    <xf numFmtId="0" fontId="3" fillId="0" borderId="22" xfId="2" applyFill="1" applyBorder="1" applyAlignment="1" applyProtection="1">
      <alignment horizontal="center" vertical="center" wrapText="1"/>
      <protection locked="0"/>
    </xf>
    <xf numFmtId="0" fontId="3" fillId="0" borderId="29" xfId="2" applyFill="1" applyBorder="1" applyAlignment="1" applyProtection="1">
      <alignment horizontal="center" vertical="center" wrapText="1"/>
      <protection locked="0"/>
    </xf>
    <xf numFmtId="0" fontId="3" fillId="0" borderId="30" xfId="2" applyFill="1" applyBorder="1" applyAlignment="1" applyProtection="1">
      <alignment horizontal="center" wrapText="1"/>
      <protection locked="0"/>
    </xf>
    <xf numFmtId="0" fontId="3" fillId="0" borderId="29" xfId="2" applyFont="1" applyFill="1" applyBorder="1" applyAlignment="1" applyProtection="1">
      <alignment horizontal="center" vertical="center" wrapText="1"/>
      <protection locked="0"/>
    </xf>
    <xf numFmtId="0" fontId="3" fillId="0" borderId="18" xfId="2" applyFont="1" applyFill="1" applyBorder="1" applyAlignment="1" applyProtection="1">
      <alignment horizontal="center" vertical="center" wrapText="1"/>
      <protection locked="0"/>
    </xf>
    <xf numFmtId="0" fontId="3" fillId="0" borderId="19" xfId="2" applyFont="1" applyFill="1" applyBorder="1" applyAlignment="1" applyProtection="1">
      <alignment horizontal="center" vertical="center" wrapText="1"/>
      <protection locked="0"/>
    </xf>
    <xf numFmtId="0" fontId="3" fillId="0" borderId="31" xfId="2" applyFont="1" applyFill="1" applyBorder="1" applyAlignment="1" applyProtection="1">
      <alignment horizontal="center" vertical="center" wrapText="1"/>
      <protection locked="0"/>
    </xf>
    <xf numFmtId="0" fontId="3" fillId="0" borderId="32" xfId="2" applyFont="1" applyFill="1" applyBorder="1" applyAlignment="1" applyProtection="1">
      <alignment horizontal="center" wrapText="1"/>
      <protection locked="0"/>
    </xf>
    <xf numFmtId="0" fontId="3" fillId="0" borderId="33" xfId="2" applyFont="1" applyFill="1" applyBorder="1" applyAlignment="1" applyProtection="1">
      <alignment horizontal="center" wrapText="1"/>
      <protection locked="0"/>
    </xf>
    <xf numFmtId="0" fontId="3" fillId="0" borderId="34" xfId="2" applyFont="1" applyFill="1" applyBorder="1" applyAlignment="1" applyProtection="1">
      <alignment horizontal="center" wrapText="1"/>
      <protection locked="0"/>
    </xf>
    <xf numFmtId="0" fontId="3" fillId="0" borderId="35" xfId="2" applyFont="1" applyFill="1" applyBorder="1" applyAlignment="1" applyProtection="1">
      <alignment horizontal="center" vertical="center" wrapText="1"/>
      <protection locked="0"/>
    </xf>
    <xf numFmtId="0" fontId="3" fillId="0" borderId="36" xfId="2" applyFont="1" applyFill="1" applyBorder="1" applyAlignment="1" applyProtection="1">
      <alignment horizontal="center" vertical="center" wrapText="1"/>
      <protection locked="0"/>
    </xf>
    <xf numFmtId="0" fontId="0" fillId="0" borderId="37" xfId="0" applyFill="1" applyBorder="1" applyAlignment="1">
      <alignment horizontal="center" vertical="center" wrapText="1"/>
    </xf>
    <xf numFmtId="168" fontId="3" fillId="0" borderId="33" xfId="2" applyNumberFormat="1" applyFont="1" applyFill="1" applyBorder="1" applyAlignment="1" applyProtection="1">
      <alignment horizontal="center" vertical="center" wrapText="1"/>
      <protection locked="0"/>
    </xf>
    <xf numFmtId="0" fontId="3" fillId="0" borderId="33" xfId="2" applyFill="1" applyBorder="1" applyAlignment="1" applyProtection="1">
      <alignment horizontal="center" wrapText="1"/>
      <protection locked="0"/>
    </xf>
    <xf numFmtId="0" fontId="3" fillId="0" borderId="38" xfId="2" applyFill="1" applyBorder="1" applyAlignment="1" applyProtection="1">
      <alignment horizontal="center" wrapText="1"/>
      <protection locked="0"/>
    </xf>
    <xf numFmtId="0" fontId="3" fillId="0" borderId="34" xfId="2" applyFont="1" applyFill="1" applyBorder="1" applyAlignment="1" applyProtection="1">
      <alignment horizontal="center" vertical="center" wrapText="1"/>
      <protection locked="0"/>
    </xf>
    <xf numFmtId="165" fontId="3" fillId="0" borderId="10" xfId="2" applyNumberFormat="1" applyFill="1" applyBorder="1" applyAlignment="1" applyProtection="1">
      <alignment horizontal="center"/>
      <protection locked="0"/>
    </xf>
    <xf numFmtId="0" fontId="3" fillId="0" borderId="11" xfId="2" applyFill="1" applyBorder="1" applyAlignment="1" applyProtection="1">
      <alignment horizontal="center"/>
      <protection locked="0"/>
    </xf>
    <xf numFmtId="0" fontId="3" fillId="0" borderId="12" xfId="2" applyFill="1" applyBorder="1" applyAlignment="1" applyProtection="1">
      <alignment horizontal="center"/>
      <protection locked="0"/>
    </xf>
    <xf numFmtId="166" fontId="3" fillId="0" borderId="10" xfId="2" applyNumberFormat="1" applyFill="1" applyBorder="1" applyAlignment="1" applyProtection="1">
      <alignment horizontal="center"/>
      <protection locked="0"/>
    </xf>
    <xf numFmtId="0" fontId="3" fillId="0" borderId="22" xfId="2" applyFont="1" applyFill="1" applyBorder="1" applyAlignment="1" applyProtection="1">
      <alignment horizontal="center"/>
      <protection locked="0"/>
    </xf>
    <xf numFmtId="166" fontId="3" fillId="0" borderId="8" xfId="2" applyNumberFormat="1" applyFill="1" applyBorder="1" applyAlignment="1" applyProtection="1">
      <alignment horizontal="center"/>
      <protection locked="0"/>
    </xf>
    <xf numFmtId="166" fontId="3" fillId="0" borderId="7" xfId="2" applyNumberFormat="1" applyFill="1" applyBorder="1" applyAlignment="1" applyProtection="1">
      <alignment horizontal="center"/>
      <protection locked="0"/>
    </xf>
    <xf numFmtId="166" fontId="3" fillId="0" borderId="0" xfId="2" applyNumberFormat="1" applyFill="1" applyBorder="1" applyAlignment="1" applyProtection="1">
      <alignment horizontal="center"/>
      <protection locked="0"/>
    </xf>
    <xf numFmtId="1" fontId="3" fillId="0" borderId="10" xfId="2" applyNumberFormat="1" applyFill="1" applyBorder="1" applyAlignment="1" applyProtection="1">
      <alignment horizontal="center"/>
      <protection locked="0"/>
    </xf>
    <xf numFmtId="0" fontId="3" fillId="0" borderId="11" xfId="2" applyFill="1" applyBorder="1" applyProtection="1">
      <protection locked="0"/>
    </xf>
    <xf numFmtId="0" fontId="3" fillId="0" borderId="11" xfId="2" applyFill="1" applyBorder="1" applyAlignment="1" applyProtection="1">
      <alignment horizontal="right"/>
      <protection locked="0"/>
    </xf>
    <xf numFmtId="1" fontId="3" fillId="0" borderId="12" xfId="2" applyNumberFormat="1" applyFont="1" applyFill="1" applyBorder="1" applyAlignment="1" applyProtection="1">
      <alignment horizontal="center"/>
      <protection locked="0"/>
    </xf>
    <xf numFmtId="0" fontId="3" fillId="0" borderId="10" xfId="2" applyFont="1" applyFill="1" applyBorder="1" applyAlignment="1" applyProtection="1">
      <alignment horizontal="center" vertical="center"/>
      <protection locked="0"/>
    </xf>
    <xf numFmtId="0" fontId="3" fillId="0" borderId="0" xfId="2" applyFill="1" applyAlignment="1" applyProtection="1">
      <alignment horizontal="center"/>
      <protection locked="0"/>
    </xf>
    <xf numFmtId="0" fontId="3" fillId="0" borderId="11" xfId="2" applyFont="1" applyFill="1" applyBorder="1" applyAlignment="1" applyProtection="1">
      <alignment horizontal="center" vertical="center"/>
      <protection locked="0"/>
    </xf>
    <xf numFmtId="0" fontId="3" fillId="0" borderId="11" xfId="2" applyFill="1" applyBorder="1" applyAlignment="1" applyProtection="1">
      <alignment horizontal="center" vertical="center"/>
      <protection locked="0"/>
    </xf>
    <xf numFmtId="49" fontId="3" fillId="0" borderId="11" xfId="2" applyNumberFormat="1" applyFont="1" applyFill="1" applyBorder="1" applyAlignment="1" applyProtection="1">
      <alignment horizontal="center" vertical="center"/>
      <protection locked="0"/>
    </xf>
    <xf numFmtId="0" fontId="3" fillId="0" borderId="11" xfId="2" applyFont="1" applyFill="1" applyBorder="1" applyAlignment="1" applyProtection="1">
      <alignment horizontal="center"/>
      <protection locked="0"/>
    </xf>
    <xf numFmtId="0" fontId="3" fillId="0" borderId="39" xfId="2" applyFont="1" applyFill="1" applyBorder="1" applyAlignment="1" applyProtection="1">
      <alignment horizontal="center"/>
      <protection locked="0"/>
    </xf>
    <xf numFmtId="0" fontId="3" fillId="0" borderId="16" xfId="2" applyFill="1" applyBorder="1" applyAlignment="1" applyProtection="1">
      <alignment horizontal="center"/>
      <protection locked="0"/>
    </xf>
    <xf numFmtId="0" fontId="3" fillId="0" borderId="29" xfId="2" applyFont="1" applyFill="1" applyBorder="1" applyAlignment="1" applyProtection="1">
      <alignment horizontal="center"/>
      <protection locked="0"/>
    </xf>
    <xf numFmtId="166" fontId="3" fillId="0" borderId="16" xfId="2" applyNumberFormat="1" applyFill="1" applyBorder="1" applyAlignment="1" applyProtection="1">
      <alignment horizontal="center"/>
      <protection locked="0"/>
    </xf>
    <xf numFmtId="166" fontId="3" fillId="0" borderId="15" xfId="2" applyNumberFormat="1" applyFill="1" applyBorder="1" applyAlignment="1" applyProtection="1">
      <alignment horizontal="center"/>
      <protection locked="0"/>
    </xf>
    <xf numFmtId="166" fontId="3" fillId="0" borderId="40" xfId="2" applyNumberFormat="1" applyFill="1" applyBorder="1" applyAlignment="1" applyProtection="1">
      <alignment horizontal="center"/>
      <protection locked="0"/>
    </xf>
    <xf numFmtId="0" fontId="3" fillId="0" borderId="10" xfId="2" applyFill="1" applyBorder="1" applyAlignment="1" applyProtection="1">
      <alignment horizontal="center" vertical="center"/>
      <protection locked="0"/>
    </xf>
    <xf numFmtId="0" fontId="3" fillId="0" borderId="12" xfId="2" applyFont="1" applyFill="1" applyBorder="1" applyAlignment="1" applyProtection="1">
      <alignment horizontal="center"/>
      <protection locked="0"/>
    </xf>
    <xf numFmtId="0" fontId="3" fillId="0" borderId="16" xfId="2" applyFont="1" applyFill="1" applyBorder="1" applyAlignment="1" applyProtection="1">
      <alignment horizontal="center"/>
      <protection locked="0"/>
    </xf>
    <xf numFmtId="0" fontId="3" fillId="0" borderId="41" xfId="2" applyFont="1" applyFill="1" applyBorder="1" applyAlignment="1" applyProtection="1">
      <alignment horizontal="center"/>
      <protection locked="0"/>
    </xf>
    <xf numFmtId="0" fontId="3" fillId="0" borderId="39" xfId="2" applyFill="1" applyBorder="1" applyAlignment="1" applyProtection="1">
      <alignment horizontal="center"/>
      <protection locked="0"/>
    </xf>
    <xf numFmtId="0" fontId="3" fillId="0" borderId="12" xfId="2" applyNumberFormat="1" applyFill="1" applyBorder="1" applyAlignment="1" applyProtection="1">
      <alignment horizontal="center"/>
      <protection locked="0"/>
    </xf>
    <xf numFmtId="49" fontId="3" fillId="0" borderId="11" xfId="2" applyNumberFormat="1" applyFill="1" applyBorder="1" applyAlignment="1" applyProtection="1">
      <alignment horizontal="center" vertical="center"/>
      <protection locked="0"/>
    </xf>
    <xf numFmtId="16" fontId="3" fillId="0" borderId="11" xfId="2" applyNumberFormat="1" applyFill="1" applyBorder="1" applyAlignment="1" applyProtection="1">
      <alignment horizontal="center" vertical="center"/>
      <protection locked="0"/>
    </xf>
    <xf numFmtId="165" fontId="3" fillId="0" borderId="10" xfId="2" applyNumberFormat="1" applyFont="1" applyFill="1" applyBorder="1" applyAlignment="1" applyProtection="1">
      <alignment horizontal="center"/>
      <protection locked="0"/>
    </xf>
    <xf numFmtId="166" fontId="3" fillId="0" borderId="10" xfId="2" applyNumberFormat="1" applyFont="1" applyFill="1" applyBorder="1" applyAlignment="1" applyProtection="1">
      <alignment horizontal="center"/>
      <protection locked="0"/>
    </xf>
    <xf numFmtId="166" fontId="3" fillId="0" borderId="16" xfId="2" applyNumberFormat="1" applyFont="1" applyFill="1" applyBorder="1" applyAlignment="1" applyProtection="1">
      <alignment horizontal="center"/>
      <protection locked="0"/>
    </xf>
    <xf numFmtId="166" fontId="3" fillId="0" borderId="15" xfId="2" applyNumberFormat="1" applyFont="1" applyFill="1" applyBorder="1" applyAlignment="1" applyProtection="1">
      <alignment horizontal="center"/>
      <protection locked="0"/>
    </xf>
    <xf numFmtId="166" fontId="3" fillId="0" borderId="40" xfId="2" applyNumberFormat="1" applyFont="1" applyFill="1" applyBorder="1" applyAlignment="1" applyProtection="1">
      <alignment horizontal="center"/>
      <protection locked="0"/>
    </xf>
    <xf numFmtId="1" fontId="3" fillId="0" borderId="10" xfId="2" applyNumberFormat="1" applyFont="1" applyFill="1" applyBorder="1" applyAlignment="1" applyProtection="1">
      <alignment horizontal="center"/>
      <protection locked="0"/>
    </xf>
    <xf numFmtId="1" fontId="3" fillId="0" borderId="11" xfId="1" applyNumberFormat="1" applyFont="1" applyFill="1" applyBorder="1"/>
    <xf numFmtId="0" fontId="3" fillId="0" borderId="11" xfId="2" applyFont="1" applyFill="1" applyBorder="1" applyAlignment="1" applyProtection="1">
      <alignment horizontal="right"/>
      <protection locked="0"/>
    </xf>
    <xf numFmtId="1" fontId="3" fillId="0" borderId="12" xfId="2" applyNumberFormat="1" applyFill="1" applyBorder="1" applyAlignment="1" applyProtection="1">
      <alignment horizontal="center"/>
      <protection locked="0"/>
    </xf>
    <xf numFmtId="0" fontId="3" fillId="0" borderId="0" xfId="1" applyFill="1" applyAlignment="1" applyProtection="1">
      <alignment horizontal="center"/>
      <protection locked="0"/>
    </xf>
    <xf numFmtId="49" fontId="3" fillId="0" borderId="11" xfId="1" applyNumberFormat="1" applyFill="1" applyBorder="1" applyAlignment="1" applyProtection="1">
      <alignment horizontal="center" vertical="center"/>
      <protection locked="0"/>
    </xf>
    <xf numFmtId="0" fontId="3" fillId="0" borderId="16" xfId="1" applyFill="1" applyBorder="1" applyAlignment="1" applyProtection="1">
      <alignment horizontal="center"/>
      <protection locked="0"/>
    </xf>
    <xf numFmtId="0" fontId="3" fillId="0" borderId="39" xfId="1" applyFill="1" applyBorder="1" applyAlignment="1" applyProtection="1">
      <alignment horizontal="center"/>
      <protection locked="0"/>
    </xf>
    <xf numFmtId="0" fontId="3" fillId="0" borderId="39" xfId="1" applyFont="1" applyFill="1" applyBorder="1" applyAlignment="1" applyProtection="1">
      <alignment horizontal="center" wrapText="1"/>
      <protection locked="0"/>
    </xf>
    <xf numFmtId="0" fontId="3" fillId="0" borderId="0" xfId="1" applyFill="1"/>
    <xf numFmtId="1" fontId="3" fillId="0" borderId="11" xfId="1" applyNumberFormat="1" applyFill="1" applyBorder="1" applyAlignment="1">
      <alignment horizontal="center"/>
    </xf>
    <xf numFmtId="1" fontId="3" fillId="0" borderId="12" xfId="1" applyNumberFormat="1" applyFill="1" applyBorder="1" applyAlignment="1" applyProtection="1">
      <alignment horizontal="center"/>
      <protection locked="0"/>
    </xf>
    <xf numFmtId="165" fontId="3" fillId="0" borderId="10" xfId="1" applyNumberFormat="1" applyFont="1" applyFill="1" applyBorder="1" applyAlignment="1" applyProtection="1">
      <alignment horizontal="center"/>
      <protection locked="0"/>
    </xf>
    <xf numFmtId="166" fontId="3" fillId="0" borderId="10" xfId="1" applyNumberFormat="1" applyFont="1" applyFill="1" applyBorder="1" applyAlignment="1" applyProtection="1">
      <alignment horizontal="center"/>
      <protection locked="0"/>
    </xf>
    <xf numFmtId="166" fontId="3" fillId="0" borderId="16" xfId="1" applyNumberFormat="1" applyFont="1" applyFill="1" applyBorder="1" applyAlignment="1" applyProtection="1">
      <alignment horizontal="center"/>
      <protection locked="0"/>
    </xf>
    <xf numFmtId="166" fontId="3" fillId="0" borderId="15" xfId="1" applyNumberFormat="1" applyFont="1" applyFill="1" applyBorder="1" applyAlignment="1" applyProtection="1">
      <alignment horizontal="center"/>
      <protection locked="0"/>
    </xf>
    <xf numFmtId="166" fontId="3" fillId="0" borderId="40" xfId="1" applyNumberFormat="1" applyFont="1" applyFill="1" applyBorder="1" applyAlignment="1" applyProtection="1">
      <alignment horizontal="center"/>
      <protection locked="0"/>
    </xf>
    <xf numFmtId="1" fontId="3" fillId="0" borderId="10" xfId="1" applyNumberFormat="1" applyFont="1" applyFill="1" applyBorder="1" applyAlignment="1" applyProtection="1">
      <alignment horizontal="center"/>
      <protection locked="0"/>
    </xf>
    <xf numFmtId="0" fontId="3" fillId="0" borderId="11" xfId="1" applyFont="1" applyFill="1" applyBorder="1" applyAlignment="1" applyProtection="1">
      <alignment horizontal="right"/>
      <protection locked="0"/>
    </xf>
    <xf numFmtId="0" fontId="3" fillId="0" borderId="11" xfId="1" applyFont="1" applyFill="1" applyBorder="1" applyProtection="1">
      <protection locked="0"/>
    </xf>
    <xf numFmtId="165" fontId="3" fillId="0" borderId="42" xfId="1" applyNumberFormat="1" applyFill="1" applyBorder="1" applyAlignment="1" applyProtection="1">
      <alignment horizontal="center"/>
      <protection locked="0"/>
    </xf>
    <xf numFmtId="166" fontId="3" fillId="0" borderId="43" xfId="1" applyNumberFormat="1" applyFill="1" applyBorder="1" applyAlignment="1" applyProtection="1">
      <alignment horizontal="center"/>
      <protection locked="0"/>
    </xf>
    <xf numFmtId="166" fontId="3" fillId="0" borderId="44" xfId="1" applyNumberFormat="1" applyFill="1" applyBorder="1" applyAlignment="1" applyProtection="1">
      <alignment horizontal="center"/>
      <protection locked="0"/>
    </xf>
    <xf numFmtId="166" fontId="3" fillId="0" borderId="45" xfId="1" applyNumberFormat="1" applyFill="1" applyBorder="1" applyAlignment="1" applyProtection="1">
      <alignment horizontal="center"/>
      <protection locked="0"/>
    </xf>
    <xf numFmtId="1" fontId="3" fillId="0" borderId="42" xfId="1" applyNumberFormat="1" applyFill="1" applyBorder="1" applyAlignment="1" applyProtection="1">
      <alignment horizontal="center"/>
      <protection locked="0"/>
    </xf>
    <xf numFmtId="1" fontId="3" fillId="0" borderId="13" xfId="3" applyNumberFormat="1" applyFill="1" applyBorder="1"/>
    <xf numFmtId="0" fontId="3" fillId="0" borderId="43" xfId="1" applyFill="1" applyBorder="1" applyAlignment="1" applyProtection="1">
      <alignment horizontal="center"/>
      <protection locked="0"/>
    </xf>
    <xf numFmtId="0" fontId="3" fillId="0" borderId="43" xfId="1" applyFont="1" applyFill="1" applyBorder="1" applyAlignment="1" applyProtection="1">
      <alignment horizontal="center"/>
      <protection locked="0"/>
    </xf>
    <xf numFmtId="166" fontId="3" fillId="0" borderId="42" xfId="1" applyNumberFormat="1" applyFont="1" applyFill="1" applyBorder="1" applyAlignment="1" applyProtection="1">
      <alignment horizontal="center"/>
      <protection locked="0"/>
    </xf>
    <xf numFmtId="49" fontId="3" fillId="0" borderId="13" xfId="1" applyNumberFormat="1" applyFont="1" applyFill="1" applyBorder="1" applyAlignment="1" applyProtection="1">
      <alignment horizontal="center" vertical="center"/>
      <protection locked="0"/>
    </xf>
    <xf numFmtId="1" fontId="3" fillId="0" borderId="13" xfId="3" quotePrefix="1" applyNumberFormat="1" applyFont="1" applyFill="1" applyBorder="1"/>
    <xf numFmtId="0" fontId="3" fillId="0" borderId="42" xfId="1" applyFont="1" applyFill="1" applyBorder="1" applyAlignment="1" applyProtection="1">
      <alignment horizontal="center" vertical="center"/>
      <protection locked="0"/>
    </xf>
    <xf numFmtId="0" fontId="3" fillId="0" borderId="46" xfId="1" applyFont="1" applyFill="1" applyBorder="1" applyAlignment="1" applyProtection="1">
      <alignment horizontal="center"/>
      <protection locked="0"/>
    </xf>
    <xf numFmtId="0" fontId="3" fillId="0" borderId="14" xfId="1" applyFont="1" applyFill="1" applyBorder="1" applyAlignment="1" applyProtection="1">
      <alignment horizontal="center"/>
      <protection locked="0"/>
    </xf>
    <xf numFmtId="165" fontId="3" fillId="0" borderId="47" xfId="1" applyNumberFormat="1" applyFill="1" applyBorder="1" applyAlignment="1" applyProtection="1">
      <alignment horizontal="center"/>
      <protection locked="0"/>
    </xf>
    <xf numFmtId="0" fontId="3" fillId="0" borderId="48" xfId="1" applyFill="1" applyBorder="1" applyAlignment="1" applyProtection="1">
      <alignment horizontal="center"/>
      <protection locked="0"/>
    </xf>
    <xf numFmtId="0" fontId="3" fillId="0" borderId="49" xfId="1" applyFill="1" applyBorder="1" applyAlignment="1" applyProtection="1">
      <alignment horizontal="center"/>
      <protection locked="0"/>
    </xf>
    <xf numFmtId="166" fontId="3" fillId="0" borderId="47" xfId="1" applyNumberFormat="1" applyFill="1" applyBorder="1" applyAlignment="1" applyProtection="1">
      <alignment horizontal="center"/>
      <protection locked="0"/>
    </xf>
    <xf numFmtId="166" fontId="3" fillId="0" borderId="0" xfId="1" applyNumberFormat="1" applyFill="1" applyBorder="1" applyAlignment="1" applyProtection="1">
      <alignment horizontal="center"/>
      <protection locked="0"/>
    </xf>
    <xf numFmtId="165" fontId="3" fillId="0" borderId="1" xfId="1" applyNumberFormat="1" applyFill="1" applyBorder="1" applyAlignment="1" applyProtection="1">
      <alignment horizontal="center"/>
      <protection locked="0"/>
    </xf>
    <xf numFmtId="0" fontId="3" fillId="0" borderId="50" xfId="1" applyFill="1" applyBorder="1" applyAlignment="1" applyProtection="1">
      <alignment horizontal="center"/>
      <protection locked="0"/>
    </xf>
    <xf numFmtId="0" fontId="3" fillId="0" borderId="51" xfId="1" applyFill="1" applyBorder="1" applyAlignment="1" applyProtection="1">
      <alignment horizontal="center"/>
      <protection locked="0"/>
    </xf>
    <xf numFmtId="166" fontId="3" fillId="0" borderId="52" xfId="1" applyNumberFormat="1" applyFill="1" applyBorder="1" applyAlignment="1" applyProtection="1">
      <alignment horizontal="center"/>
      <protection locked="0"/>
    </xf>
    <xf numFmtId="0" fontId="3" fillId="0" borderId="1" xfId="1" applyFill="1" applyBorder="1" applyAlignment="1" applyProtection="1">
      <alignment horizontal="center"/>
      <protection locked="0"/>
    </xf>
    <xf numFmtId="1" fontId="3" fillId="0" borderId="47" xfId="1" applyNumberFormat="1" applyFill="1" applyBorder="1" applyAlignment="1" applyProtection="1">
      <alignment horizontal="center"/>
      <protection locked="0"/>
    </xf>
    <xf numFmtId="1" fontId="3" fillId="0" borderId="48" xfId="3" applyNumberFormat="1" applyFill="1" applyBorder="1"/>
    <xf numFmtId="0" fontId="3" fillId="0" borderId="53" xfId="1" applyFill="1" applyBorder="1" applyAlignment="1" applyProtection="1">
      <alignment horizontal="right"/>
      <protection locked="0"/>
    </xf>
    <xf numFmtId="0" fontId="3" fillId="0" borderId="48" xfId="1" applyFill="1" applyBorder="1" applyProtection="1">
      <protection locked="0"/>
    </xf>
    <xf numFmtId="1" fontId="3" fillId="0" borderId="49" xfId="1" applyNumberFormat="1" applyFont="1" applyFill="1" applyBorder="1" applyAlignment="1" applyProtection="1">
      <alignment horizontal="center"/>
      <protection locked="0"/>
    </xf>
    <xf numFmtId="0" fontId="3" fillId="0" borderId="47" xfId="1" applyFill="1" applyBorder="1" applyAlignment="1" applyProtection="1">
      <alignment horizontal="center" vertical="center"/>
      <protection locked="0"/>
    </xf>
    <xf numFmtId="0" fontId="3" fillId="0" borderId="48" xfId="1" applyFill="1" applyBorder="1" applyAlignment="1" applyProtection="1">
      <alignment horizontal="center" vertical="center"/>
      <protection locked="0"/>
    </xf>
    <xf numFmtId="0" fontId="3" fillId="0" borderId="48" xfId="1" applyFont="1" applyFill="1" applyBorder="1" applyAlignment="1" applyProtection="1">
      <alignment horizontal="center" vertical="center"/>
      <protection locked="0"/>
    </xf>
    <xf numFmtId="49" fontId="3" fillId="0" borderId="48" xfId="1" applyNumberFormat="1" applyFill="1" applyBorder="1" applyAlignment="1" applyProtection="1">
      <alignment horizontal="center" vertical="center"/>
      <protection locked="0"/>
    </xf>
    <xf numFmtId="0" fontId="3" fillId="0" borderId="48" xfId="1" applyFont="1" applyFill="1" applyBorder="1" applyAlignment="1" applyProtection="1">
      <alignment horizontal="center"/>
      <protection locked="0"/>
    </xf>
    <xf numFmtId="166" fontId="3" fillId="0" borderId="1" xfId="1" applyNumberFormat="1" applyFill="1" applyBorder="1" applyAlignment="1" applyProtection="1">
      <alignment horizontal="center"/>
      <protection locked="0"/>
    </xf>
    <xf numFmtId="1" fontId="3" fillId="0" borderId="1" xfId="1" applyNumberFormat="1" applyFill="1" applyBorder="1" applyAlignment="1" applyProtection="1">
      <alignment horizontal="center"/>
      <protection locked="0"/>
    </xf>
    <xf numFmtId="1" fontId="3" fillId="0" borderId="1" xfId="3" applyNumberFormat="1" applyFill="1" applyBorder="1" applyAlignment="1">
      <alignment horizontal="right"/>
    </xf>
    <xf numFmtId="0" fontId="3" fillId="0" borderId="44" xfId="1" applyFill="1" applyBorder="1" applyAlignment="1" applyProtection="1">
      <alignment horizontal="center"/>
      <protection locked="0"/>
    </xf>
    <xf numFmtId="0" fontId="3" fillId="0" borderId="1" xfId="1" applyFill="1" applyBorder="1" applyAlignment="1" applyProtection="1">
      <alignment horizontal="right"/>
      <protection locked="0"/>
    </xf>
    <xf numFmtId="0" fontId="3" fillId="0" borderId="1" xfId="1" applyFill="1" applyBorder="1" applyProtection="1">
      <protection locked="0"/>
    </xf>
    <xf numFmtId="1" fontId="3" fillId="0" borderId="1" xfId="1" applyNumberFormat="1" applyFont="1" applyFill="1" applyBorder="1" applyAlignment="1" applyProtection="1">
      <alignment horizontal="center"/>
      <protection locked="0"/>
    </xf>
    <xf numFmtId="0" fontId="3" fillId="0" borderId="1" xfId="1" applyFill="1" applyBorder="1" applyAlignment="1" applyProtection="1">
      <alignment horizontal="center" vertical="center"/>
      <protection locked="0"/>
    </xf>
    <xf numFmtId="0" fontId="3" fillId="0" borderId="1" xfId="1" applyFont="1" applyFill="1" applyBorder="1" applyAlignment="1" applyProtection="1">
      <alignment horizontal="center" vertical="center"/>
      <protection locked="0"/>
    </xf>
    <xf numFmtId="49" fontId="3" fillId="0" borderId="1" xfId="1" applyNumberFormat="1" applyFill="1" applyBorder="1" applyAlignment="1" applyProtection="1">
      <alignment horizontal="center" vertical="center"/>
      <protection locked="0"/>
    </xf>
    <xf numFmtId="0" fontId="3" fillId="0" borderId="1" xfId="1" applyFont="1" applyFill="1" applyBorder="1" applyAlignment="1" applyProtection="1">
      <alignment horizontal="center"/>
      <protection locked="0"/>
    </xf>
    <xf numFmtId="20" fontId="3" fillId="0" borderId="1" xfId="1" applyNumberFormat="1" applyFill="1" applyBorder="1" applyAlignment="1" applyProtection="1">
      <alignment horizontal="center"/>
      <protection locked="0"/>
    </xf>
    <xf numFmtId="20" fontId="3" fillId="0" borderId="52" xfId="1" applyNumberFormat="1" applyFill="1" applyBorder="1" applyAlignment="1" applyProtection="1">
      <alignment horizontal="center"/>
      <protection locked="0"/>
    </xf>
    <xf numFmtId="0" fontId="3" fillId="0" borderId="1" xfId="1" applyFill="1" applyBorder="1" applyAlignment="1" applyProtection="1">
      <protection locked="0"/>
    </xf>
    <xf numFmtId="14" fontId="3" fillId="0" borderId="1" xfId="1" applyNumberFormat="1" applyFill="1" applyBorder="1" applyAlignment="1" applyProtection="1">
      <alignment horizontal="center"/>
      <protection locked="0"/>
    </xf>
    <xf numFmtId="20" fontId="3" fillId="0" borderId="1" xfId="1" quotePrefix="1" applyNumberFormat="1" applyFill="1" applyBorder="1" applyAlignment="1" applyProtection="1">
      <alignment horizontal="center"/>
      <protection locked="0"/>
    </xf>
    <xf numFmtId="0" fontId="3" fillId="0" borderId="54" xfId="1" applyFill="1" applyBorder="1" applyAlignment="1" applyProtection="1">
      <alignment horizontal="center"/>
      <protection locked="0"/>
    </xf>
    <xf numFmtId="1" fontId="3" fillId="0" borderId="13" xfId="3" applyNumberFormat="1" applyFill="1" applyBorder="1" applyAlignment="1">
      <alignment horizontal="right"/>
    </xf>
    <xf numFmtId="0" fontId="3" fillId="0" borderId="55" xfId="1" applyFont="1" applyFill="1" applyBorder="1" applyAlignment="1" applyProtection="1">
      <alignment horizontal="center"/>
      <protection locked="0"/>
    </xf>
    <xf numFmtId="0" fontId="3" fillId="0" borderId="19" xfId="1" applyFont="1" applyFill="1" applyBorder="1" applyAlignment="1" applyProtection="1">
      <alignment horizontal="center"/>
      <protection locked="0"/>
    </xf>
    <xf numFmtId="166" fontId="3" fillId="0" borderId="55" xfId="1" applyNumberFormat="1" applyFill="1" applyBorder="1" applyAlignment="1" applyProtection="1">
      <alignment horizontal="center"/>
      <protection locked="0"/>
    </xf>
    <xf numFmtId="166" fontId="3" fillId="0" borderId="56" xfId="1" applyNumberFormat="1" applyFill="1" applyBorder="1" applyAlignment="1" applyProtection="1">
      <alignment horizontal="center"/>
      <protection locked="0"/>
    </xf>
    <xf numFmtId="0" fontId="3" fillId="0" borderId="57" xfId="1" applyFont="1" applyFill="1" applyBorder="1" applyAlignment="1" applyProtection="1">
      <alignment horizontal="center"/>
      <protection locked="0"/>
    </xf>
    <xf numFmtId="0" fontId="3" fillId="0" borderId="20" xfId="1" applyFont="1" applyFill="1" applyBorder="1" applyAlignment="1" applyProtection="1">
      <alignment horizontal="center"/>
      <protection locked="0"/>
    </xf>
    <xf numFmtId="1" fontId="3" fillId="0" borderId="11" xfId="3" applyNumberFormat="1" applyFill="1" applyBorder="1" applyAlignment="1">
      <alignment horizontal="right"/>
    </xf>
    <xf numFmtId="0" fontId="3" fillId="0" borderId="58" xfId="1" applyFont="1" applyFill="1" applyBorder="1" applyAlignment="1" applyProtection="1">
      <alignment horizontal="center"/>
      <protection locked="0"/>
    </xf>
    <xf numFmtId="0" fontId="3" fillId="0" borderId="12" xfId="1" applyNumberFormat="1" applyFill="1" applyBorder="1" applyAlignment="1" applyProtection="1">
      <alignment horizontal="center"/>
      <protection locked="0"/>
    </xf>
    <xf numFmtId="1" fontId="3" fillId="0" borderId="14" xfId="1" applyNumberFormat="1" applyFill="1" applyBorder="1" applyAlignment="1" applyProtection="1">
      <alignment horizontal="center"/>
      <protection locked="0"/>
    </xf>
    <xf numFmtId="166" fontId="3" fillId="0" borderId="43" xfId="1" quotePrefix="1" applyNumberFormat="1" applyFill="1" applyBorder="1" applyAlignment="1" applyProtection="1">
      <alignment horizontal="center"/>
      <protection locked="0"/>
    </xf>
    <xf numFmtId="0" fontId="3" fillId="0" borderId="16" xfId="1" applyFont="1" applyFill="1" applyBorder="1" applyAlignment="1" applyProtection="1">
      <alignment horizontal="left" wrapText="1"/>
      <protection locked="0"/>
    </xf>
    <xf numFmtId="0" fontId="3" fillId="0" borderId="16" xfId="1" applyFill="1" applyBorder="1" applyAlignment="1" applyProtection="1">
      <alignment horizontal="left" wrapText="1"/>
      <protection locked="0"/>
    </xf>
    <xf numFmtId="20" fontId="3" fillId="0" borderId="11" xfId="1" applyNumberFormat="1" applyFill="1" applyBorder="1" applyAlignment="1" applyProtection="1">
      <alignment horizontal="center"/>
      <protection locked="0"/>
    </xf>
    <xf numFmtId="165" fontId="3" fillId="0" borderId="59" xfId="1" applyNumberFormat="1" applyFill="1" applyBorder="1" applyAlignment="1" applyProtection="1">
      <alignment horizontal="center"/>
      <protection locked="0"/>
    </xf>
  </cellXfs>
  <cellStyles count="4">
    <cellStyle name="Normal" xfId="0" builtinId="0"/>
    <cellStyle name="Normal 2" xfId="1"/>
    <cellStyle name="Normal 2 2" xfId="3"/>
    <cellStyle name="Normal_Sheet1" xfId="2"/>
  </cellStyles>
  <dxfs count="44">
    <dxf>
      <fill>
        <patternFill patternType="solid">
          <fgColor indexed="9"/>
          <bgColor indexed="26"/>
        </patternFill>
      </fill>
      <border>
        <left style="thin">
          <color indexed="8"/>
        </left>
        <right style="thin">
          <color indexed="8"/>
        </right>
        <top style="thin">
          <color indexed="8"/>
        </top>
        <bottom style="thin">
          <color indexed="8"/>
        </bottom>
      </border>
    </dxf>
    <dxf>
      <fill>
        <patternFill patternType="solid">
          <fgColor indexed="9"/>
          <bgColor indexed="26"/>
        </patternFill>
      </fill>
      <border>
        <left style="thin">
          <color indexed="8"/>
        </left>
        <right style="thin">
          <color indexed="8"/>
        </right>
        <top style="thin">
          <color indexed="8"/>
        </top>
        <bottom style="thin">
          <color indexed="8"/>
        </bottom>
      </border>
    </dxf>
    <dxf>
      <fill>
        <patternFill patternType="solid">
          <fgColor indexed="9"/>
          <bgColor indexed="26"/>
        </patternFill>
      </fill>
      <border>
        <left style="thin">
          <color indexed="8"/>
        </left>
        <right style="thin">
          <color indexed="8"/>
        </right>
        <top style="thin">
          <color indexed="8"/>
        </top>
        <bottom style="thin">
          <color indexed="8"/>
        </bottom>
      </border>
    </dxf>
    <dxf>
      <fill>
        <patternFill patternType="solid">
          <fgColor indexed="9"/>
          <bgColor indexed="26"/>
        </patternFill>
      </fill>
      <border>
        <left style="thin">
          <color indexed="8"/>
        </left>
        <right style="thin">
          <color indexed="8"/>
        </right>
        <top style="thin">
          <color indexed="8"/>
        </top>
        <bottom style="thin">
          <color indexed="8"/>
        </bottom>
      </border>
    </dxf>
    <dxf>
      <fill>
        <patternFill patternType="solid">
          <fgColor indexed="9"/>
          <bgColor indexed="26"/>
        </patternFill>
      </fill>
      <border>
        <left style="thin">
          <color indexed="8"/>
        </left>
        <right style="thin">
          <color indexed="8"/>
        </right>
        <top style="thin">
          <color indexed="8"/>
        </top>
        <bottom style="thin">
          <color indexed="8"/>
        </bottom>
      </border>
    </dxf>
    <dxf>
      <fill>
        <patternFill patternType="solid">
          <fgColor indexed="9"/>
          <bgColor indexed="26"/>
        </patternFill>
      </fill>
      <border>
        <left style="thin">
          <color indexed="8"/>
        </left>
        <right style="thin">
          <color indexed="8"/>
        </right>
        <top style="thin">
          <color indexed="8"/>
        </top>
        <bottom style="thin">
          <color indexed="8"/>
        </bottom>
      </border>
    </dxf>
    <dxf>
      <fill>
        <patternFill patternType="solid">
          <fgColor indexed="9"/>
          <bgColor indexed="26"/>
        </patternFill>
      </fill>
      <border>
        <left style="thin">
          <color indexed="8"/>
        </left>
        <right style="thin">
          <color indexed="8"/>
        </right>
        <top style="thin">
          <color indexed="8"/>
        </top>
        <bottom style="thin">
          <color indexed="8"/>
        </bottom>
      </border>
    </dxf>
    <dxf>
      <fill>
        <patternFill patternType="solid">
          <fgColor indexed="9"/>
          <bgColor indexed="26"/>
        </patternFill>
      </fill>
      <border>
        <left style="thin">
          <color indexed="8"/>
        </left>
        <right style="thin">
          <color indexed="8"/>
        </right>
        <top style="thin">
          <color indexed="8"/>
        </top>
        <bottom style="thin">
          <color indexed="8"/>
        </bottom>
      </border>
    </dxf>
    <dxf>
      <fill>
        <patternFill patternType="solid">
          <fgColor indexed="9"/>
          <bgColor indexed="26"/>
        </patternFill>
      </fill>
      <border>
        <left style="thin">
          <color indexed="8"/>
        </left>
        <right style="thin">
          <color indexed="8"/>
        </right>
        <top style="thin">
          <color indexed="8"/>
        </top>
        <bottom style="thin">
          <color indexed="8"/>
        </bottom>
      </border>
    </dxf>
    <dxf>
      <fill>
        <patternFill patternType="solid">
          <fgColor indexed="9"/>
          <bgColor indexed="26"/>
        </patternFill>
      </fill>
      <border>
        <left style="thin">
          <color indexed="8"/>
        </left>
        <right style="thin">
          <color indexed="8"/>
        </right>
        <top style="thin">
          <color indexed="8"/>
        </top>
        <bottom style="thin">
          <color indexed="8"/>
        </bottom>
      </border>
    </dxf>
    <dxf>
      <fill>
        <patternFill patternType="solid">
          <fgColor indexed="9"/>
          <bgColor indexed="26"/>
        </patternFill>
      </fill>
      <border>
        <left style="thin">
          <color indexed="8"/>
        </left>
        <right style="thin">
          <color indexed="8"/>
        </right>
        <top style="thin">
          <color indexed="8"/>
        </top>
        <bottom style="thin">
          <color indexed="8"/>
        </bottom>
      </border>
    </dxf>
    <dxf>
      <fill>
        <patternFill patternType="solid">
          <fgColor indexed="9"/>
          <bgColor indexed="26"/>
        </patternFill>
      </fill>
      <border>
        <left style="thin">
          <color indexed="8"/>
        </left>
        <right style="thin">
          <color indexed="8"/>
        </right>
        <top style="thin">
          <color indexed="8"/>
        </top>
        <bottom style="thin">
          <color indexed="8"/>
        </bottom>
      </border>
    </dxf>
    <dxf>
      <fill>
        <patternFill patternType="solid">
          <fgColor indexed="9"/>
          <bgColor indexed="26"/>
        </patternFill>
      </fill>
      <border>
        <left style="thin">
          <color indexed="8"/>
        </left>
        <right style="thin">
          <color indexed="8"/>
        </right>
        <top style="thin">
          <color indexed="8"/>
        </top>
        <bottom style="thin">
          <color indexed="8"/>
        </bottom>
      </border>
    </dxf>
    <dxf>
      <fill>
        <patternFill patternType="solid">
          <fgColor indexed="9"/>
          <bgColor indexed="26"/>
        </patternFill>
      </fill>
      <border>
        <left style="thin">
          <color indexed="8"/>
        </left>
        <right style="thin">
          <color indexed="8"/>
        </right>
        <top style="thin">
          <color indexed="8"/>
        </top>
        <bottom style="thin">
          <color indexed="8"/>
        </bottom>
      </border>
    </dxf>
    <dxf>
      <fill>
        <patternFill patternType="solid">
          <fgColor indexed="9"/>
          <bgColor indexed="26"/>
        </patternFill>
      </fill>
      <border>
        <left style="thin">
          <color indexed="8"/>
        </left>
        <right style="thin">
          <color indexed="8"/>
        </right>
        <top style="thin">
          <color indexed="8"/>
        </top>
        <bottom style="thin">
          <color indexed="8"/>
        </bottom>
      </border>
    </dxf>
    <dxf>
      <fill>
        <patternFill patternType="solid">
          <fgColor indexed="9"/>
          <bgColor indexed="26"/>
        </patternFill>
      </fill>
      <border>
        <left style="thin">
          <color indexed="8"/>
        </left>
        <right style="thin">
          <color indexed="8"/>
        </right>
        <top style="thin">
          <color indexed="8"/>
        </top>
        <bottom style="thin">
          <color indexed="8"/>
        </bottom>
      </border>
    </dxf>
    <dxf>
      <fill>
        <patternFill patternType="solid">
          <fgColor indexed="9"/>
          <bgColor indexed="26"/>
        </patternFill>
      </fill>
      <border>
        <left style="thin">
          <color indexed="8"/>
        </left>
        <right style="thin">
          <color indexed="8"/>
        </right>
        <top style="thin">
          <color indexed="8"/>
        </top>
        <bottom style="thin">
          <color indexed="8"/>
        </bottom>
      </border>
    </dxf>
    <dxf>
      <fill>
        <patternFill patternType="solid">
          <fgColor indexed="9"/>
          <bgColor indexed="26"/>
        </patternFill>
      </fill>
      <border>
        <left style="thin">
          <color indexed="8"/>
        </left>
        <right style="thin">
          <color indexed="8"/>
        </right>
        <top style="thin">
          <color indexed="8"/>
        </top>
        <bottom style="thin">
          <color indexed="8"/>
        </bottom>
      </border>
    </dxf>
    <dxf>
      <fill>
        <patternFill patternType="solid">
          <fgColor indexed="9"/>
          <bgColor indexed="26"/>
        </patternFill>
      </fill>
      <border>
        <left style="thin">
          <color indexed="8"/>
        </left>
        <right style="thin">
          <color indexed="8"/>
        </right>
        <top style="thin">
          <color indexed="8"/>
        </top>
        <bottom style="thin">
          <color indexed="8"/>
        </bottom>
      </border>
    </dxf>
    <dxf>
      <fill>
        <patternFill patternType="solid">
          <fgColor indexed="9"/>
          <bgColor indexed="26"/>
        </patternFill>
      </fill>
      <border>
        <left style="thin">
          <color indexed="8"/>
        </left>
        <right style="thin">
          <color indexed="8"/>
        </right>
        <top style="thin">
          <color indexed="8"/>
        </top>
        <bottom style="thin">
          <color indexed="8"/>
        </bottom>
      </border>
    </dxf>
    <dxf>
      <fill>
        <patternFill patternType="solid">
          <fgColor indexed="9"/>
          <bgColor indexed="26"/>
        </patternFill>
      </fill>
      <border>
        <left style="thin">
          <color indexed="8"/>
        </left>
        <right style="thin">
          <color indexed="8"/>
        </right>
        <top style="thin">
          <color indexed="8"/>
        </top>
        <bottom style="thin">
          <color indexed="8"/>
        </bottom>
      </border>
    </dxf>
    <dxf>
      <fill>
        <patternFill patternType="solid">
          <fgColor indexed="9"/>
          <bgColor indexed="26"/>
        </patternFill>
      </fill>
      <border>
        <left style="thin">
          <color indexed="8"/>
        </left>
        <right style="thin">
          <color indexed="8"/>
        </right>
        <top style="thin">
          <color indexed="8"/>
        </top>
        <bottom style="thin">
          <color indexed="8"/>
        </bottom>
      </border>
    </dxf>
    <dxf>
      <fill>
        <patternFill patternType="solid">
          <fgColor indexed="9"/>
          <bgColor indexed="26"/>
        </patternFill>
      </fill>
      <border>
        <left style="thin">
          <color indexed="8"/>
        </left>
        <right style="thin">
          <color indexed="8"/>
        </right>
        <top style="thin">
          <color indexed="8"/>
        </top>
        <bottom style="thin">
          <color indexed="8"/>
        </bottom>
      </border>
    </dxf>
    <dxf>
      <fill>
        <patternFill patternType="solid">
          <fgColor indexed="9"/>
          <bgColor indexed="26"/>
        </patternFill>
      </fill>
      <border>
        <left style="thin">
          <color indexed="8"/>
        </left>
        <right style="thin">
          <color indexed="8"/>
        </right>
        <top style="thin">
          <color indexed="8"/>
        </top>
        <bottom style="thin">
          <color indexed="8"/>
        </bottom>
      </border>
    </dxf>
    <dxf>
      <fill>
        <patternFill patternType="solid">
          <fgColor indexed="9"/>
          <bgColor indexed="26"/>
        </patternFill>
      </fill>
      <border>
        <left style="thin">
          <color indexed="8"/>
        </left>
        <right style="thin">
          <color indexed="8"/>
        </right>
        <top style="thin">
          <color indexed="8"/>
        </top>
        <bottom style="thin">
          <color indexed="8"/>
        </bottom>
      </border>
    </dxf>
    <dxf>
      <fill>
        <patternFill patternType="solid">
          <fgColor indexed="9"/>
          <bgColor indexed="26"/>
        </patternFill>
      </fill>
      <border>
        <left style="thin">
          <color indexed="8"/>
        </left>
        <right style="thin">
          <color indexed="8"/>
        </right>
        <top style="thin">
          <color indexed="8"/>
        </top>
        <bottom style="thin">
          <color indexed="8"/>
        </bottom>
      </border>
    </dxf>
    <dxf>
      <fill>
        <patternFill patternType="solid">
          <fgColor indexed="9"/>
          <bgColor indexed="26"/>
        </patternFill>
      </fill>
      <border>
        <left style="thin">
          <color indexed="8"/>
        </left>
        <right style="thin">
          <color indexed="8"/>
        </right>
        <top style="thin">
          <color indexed="8"/>
        </top>
        <bottom style="thin">
          <color indexed="8"/>
        </bottom>
      </border>
    </dxf>
    <dxf>
      <fill>
        <patternFill patternType="solid">
          <fgColor indexed="9"/>
          <bgColor indexed="26"/>
        </patternFill>
      </fill>
      <border>
        <left style="thin">
          <color indexed="8"/>
        </left>
        <right style="thin">
          <color indexed="8"/>
        </right>
        <top style="thin">
          <color indexed="8"/>
        </top>
        <bottom style="thin">
          <color indexed="8"/>
        </bottom>
      </border>
    </dxf>
    <dxf>
      <fill>
        <patternFill patternType="solid">
          <fgColor indexed="9"/>
          <bgColor indexed="26"/>
        </patternFill>
      </fill>
      <border>
        <left style="thin">
          <color indexed="8"/>
        </left>
        <right style="thin">
          <color indexed="8"/>
        </right>
        <top style="thin">
          <color indexed="8"/>
        </top>
        <bottom style="thin">
          <color indexed="8"/>
        </bottom>
      </border>
    </dxf>
    <dxf>
      <fill>
        <patternFill patternType="solid">
          <fgColor indexed="9"/>
          <bgColor indexed="26"/>
        </patternFill>
      </fill>
      <border>
        <left style="thin">
          <color indexed="8"/>
        </left>
        <right style="thin">
          <color indexed="8"/>
        </right>
        <top style="thin">
          <color indexed="8"/>
        </top>
        <bottom style="thin">
          <color indexed="8"/>
        </bottom>
      </border>
    </dxf>
    <dxf>
      <fill>
        <patternFill patternType="solid">
          <fgColor indexed="9"/>
          <bgColor indexed="26"/>
        </patternFill>
      </fill>
      <border>
        <left style="thin">
          <color indexed="8"/>
        </left>
        <right style="thin">
          <color indexed="8"/>
        </right>
        <top style="thin">
          <color indexed="8"/>
        </top>
        <bottom style="thin">
          <color indexed="8"/>
        </bottom>
      </border>
    </dxf>
    <dxf>
      <fill>
        <patternFill patternType="solid">
          <fgColor indexed="9"/>
          <bgColor indexed="26"/>
        </patternFill>
      </fill>
      <border>
        <left style="thin">
          <color indexed="8"/>
        </left>
        <right style="thin">
          <color indexed="8"/>
        </right>
        <top style="thin">
          <color indexed="8"/>
        </top>
        <bottom style="thin">
          <color indexed="8"/>
        </bottom>
      </border>
    </dxf>
    <dxf>
      <fill>
        <patternFill patternType="solid">
          <fgColor indexed="9"/>
          <bgColor indexed="26"/>
        </patternFill>
      </fill>
      <border>
        <left style="thin">
          <color indexed="8"/>
        </left>
        <right style="thin">
          <color indexed="8"/>
        </right>
        <top style="thin">
          <color indexed="8"/>
        </top>
        <bottom style="thin">
          <color indexed="8"/>
        </bottom>
      </border>
    </dxf>
    <dxf>
      <fill>
        <patternFill patternType="solid">
          <fgColor indexed="9"/>
          <bgColor indexed="26"/>
        </patternFill>
      </fill>
      <border>
        <left style="thin">
          <color indexed="8"/>
        </left>
        <right style="thin">
          <color indexed="8"/>
        </right>
        <top style="thin">
          <color indexed="8"/>
        </top>
        <bottom style="thin">
          <color indexed="8"/>
        </bottom>
      </border>
    </dxf>
    <dxf>
      <fill>
        <patternFill patternType="solid">
          <fgColor indexed="9"/>
          <bgColor indexed="26"/>
        </patternFill>
      </fill>
      <border>
        <left style="thin">
          <color indexed="8"/>
        </left>
        <right style="thin">
          <color indexed="8"/>
        </right>
        <top style="thin">
          <color indexed="8"/>
        </top>
        <bottom style="thin">
          <color indexed="8"/>
        </bottom>
      </border>
    </dxf>
    <dxf>
      <fill>
        <patternFill patternType="solid">
          <fgColor indexed="9"/>
          <bgColor indexed="26"/>
        </patternFill>
      </fill>
      <border>
        <left style="thin">
          <color indexed="8"/>
        </left>
        <right style="thin">
          <color indexed="8"/>
        </right>
        <top style="thin">
          <color indexed="8"/>
        </top>
        <bottom style="thin">
          <color indexed="8"/>
        </bottom>
      </border>
    </dxf>
    <dxf>
      <fill>
        <patternFill patternType="solid">
          <fgColor indexed="9"/>
          <bgColor indexed="26"/>
        </patternFill>
      </fill>
      <border>
        <left style="thin">
          <color indexed="8"/>
        </left>
        <right style="thin">
          <color indexed="8"/>
        </right>
        <top style="thin">
          <color indexed="8"/>
        </top>
        <bottom style="thin">
          <color indexed="8"/>
        </bottom>
      </border>
    </dxf>
    <dxf>
      <fill>
        <patternFill patternType="solid">
          <fgColor indexed="9"/>
          <bgColor indexed="26"/>
        </patternFill>
      </fill>
      <border>
        <left style="thin">
          <color indexed="8"/>
        </left>
        <right style="thin">
          <color indexed="8"/>
        </right>
        <top style="thin">
          <color indexed="8"/>
        </top>
        <bottom style="thin">
          <color indexed="8"/>
        </bottom>
      </border>
    </dxf>
    <dxf>
      <fill>
        <patternFill patternType="solid">
          <fgColor indexed="9"/>
          <bgColor indexed="26"/>
        </patternFill>
      </fill>
      <border>
        <left style="thin">
          <color indexed="8"/>
        </left>
        <right style="thin">
          <color indexed="8"/>
        </right>
        <top style="thin">
          <color indexed="8"/>
        </top>
        <bottom style="thin">
          <color indexed="8"/>
        </bottom>
      </border>
    </dxf>
    <dxf>
      <fill>
        <patternFill patternType="solid">
          <fgColor indexed="9"/>
          <bgColor indexed="26"/>
        </patternFill>
      </fill>
      <border>
        <left style="thin">
          <color indexed="8"/>
        </left>
        <right style="thin">
          <color indexed="8"/>
        </right>
        <top style="thin">
          <color indexed="8"/>
        </top>
        <bottom style="thin">
          <color indexed="8"/>
        </bottom>
      </border>
    </dxf>
    <dxf>
      <fill>
        <patternFill patternType="solid">
          <fgColor indexed="9"/>
          <bgColor indexed="26"/>
        </patternFill>
      </fill>
      <border>
        <left style="thin">
          <color indexed="8"/>
        </left>
        <right style="thin">
          <color indexed="8"/>
        </right>
        <top style="thin">
          <color indexed="8"/>
        </top>
        <bottom style="thin">
          <color indexed="8"/>
        </bottom>
      </border>
    </dxf>
    <dxf>
      <fill>
        <patternFill patternType="solid">
          <fgColor indexed="9"/>
          <bgColor indexed="26"/>
        </patternFill>
      </fill>
      <border>
        <left style="thin">
          <color indexed="8"/>
        </left>
        <right style="thin">
          <color indexed="8"/>
        </right>
        <top style="thin">
          <color indexed="8"/>
        </top>
        <bottom style="thin">
          <color indexed="8"/>
        </bottom>
      </border>
    </dxf>
    <dxf>
      <fill>
        <patternFill patternType="solid">
          <fgColor indexed="9"/>
          <bgColor indexed="26"/>
        </patternFill>
      </fill>
      <border>
        <left style="thin">
          <color indexed="8"/>
        </left>
        <right style="thin">
          <color indexed="8"/>
        </right>
        <top style="thin">
          <color indexed="8"/>
        </top>
        <bottom style="thin">
          <color indexed="8"/>
        </bottom>
      </border>
    </dxf>
    <dxf>
      <fill>
        <patternFill patternType="solid">
          <fgColor indexed="9"/>
          <bgColor indexed="26"/>
        </patternFill>
      </fill>
      <border>
        <left style="thin">
          <color indexed="8"/>
        </left>
        <right style="thin">
          <color indexed="8"/>
        </right>
        <top style="thin">
          <color indexed="8"/>
        </top>
        <bottom style="thin">
          <color indexed="8"/>
        </bottom>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BO242"/>
  <sheetViews>
    <sheetView workbookViewId="0">
      <selection activeCell="E4" sqref="E4:E5"/>
    </sheetView>
  </sheetViews>
  <sheetFormatPr defaultColWidth="11.42578125" defaultRowHeight="15"/>
  <cols>
    <col min="1" max="5" width="11.42578125" style="15"/>
    <col min="6" max="6" width="11.42578125" style="15" customWidth="1"/>
    <col min="7" max="7" width="9" style="15" customWidth="1"/>
    <col min="8" max="8" width="18.7109375" style="15" customWidth="1"/>
    <col min="9" max="9" width="16.7109375" style="15" customWidth="1"/>
    <col min="10" max="10" width="21" style="15" customWidth="1"/>
    <col min="11" max="11" width="28.140625" style="15" customWidth="1"/>
    <col min="12" max="13" width="17.42578125" style="15" customWidth="1"/>
    <col min="14" max="15" width="11.42578125" style="15"/>
    <col min="16" max="16" width="10.42578125" style="15" customWidth="1"/>
    <col min="17" max="17" width="12.7109375" style="15" customWidth="1"/>
    <col min="18" max="18" width="26.42578125" style="15" customWidth="1"/>
    <col min="19" max="19" width="26.7109375" style="15" customWidth="1"/>
    <col min="20" max="20" width="15.28515625" style="15" customWidth="1"/>
    <col min="21" max="26" width="11.42578125" style="15"/>
    <col min="27" max="27" width="34.42578125" style="15" customWidth="1"/>
    <col min="28" max="28" width="34.7109375" style="15" customWidth="1"/>
    <col min="29" max="29" width="12.28515625" style="15" customWidth="1"/>
    <col min="30" max="30" width="23.7109375" style="15" customWidth="1"/>
    <col min="31" max="31" width="22.7109375" style="15" customWidth="1"/>
    <col min="32" max="32" width="20.85546875" style="15" customWidth="1"/>
    <col min="33" max="33" width="32.42578125" style="15" customWidth="1"/>
    <col min="34" max="35" width="11.28515625" style="15" customWidth="1"/>
    <col min="36" max="37" width="29.28515625" style="15" customWidth="1"/>
    <col min="38" max="39" width="13.140625" style="16" customWidth="1"/>
    <col min="40" max="41" width="13.140625" style="15" customWidth="1"/>
    <col min="42" max="47" width="11.42578125" style="15"/>
    <col min="48" max="48" width="40.140625" style="15" customWidth="1"/>
    <col min="49" max="49" width="15" style="15" customWidth="1"/>
    <col min="50" max="50" width="11.42578125" style="15"/>
    <col min="51" max="51" width="12.28515625" style="15" hidden="1" customWidth="1"/>
    <col min="52" max="52" width="15" style="15" customWidth="1"/>
    <col min="53" max="53" width="75.42578125" style="17" customWidth="1"/>
    <col min="54" max="65" width="11.42578125" style="3" hidden="1" customWidth="1"/>
    <col min="66" max="66" width="0" style="3" hidden="1" customWidth="1"/>
    <col min="67" max="67" width="0" style="15" hidden="1" customWidth="1"/>
    <col min="68" max="16384" width="11.42578125" style="15"/>
  </cols>
  <sheetData>
    <row r="1" spans="1:67" ht="18">
      <c r="A1" s="2" t="s">
        <v>0</v>
      </c>
    </row>
    <row r="2" spans="1:67" ht="18">
      <c r="A2" s="2" t="s">
        <v>1</v>
      </c>
    </row>
    <row r="4" spans="1:67">
      <c r="A4" s="15" t="s">
        <v>2</v>
      </c>
      <c r="E4" s="61" t="s">
        <v>3</v>
      </c>
      <c r="AW4" s="15" t="s">
        <v>4</v>
      </c>
      <c r="AX4" s="15" t="s">
        <v>4</v>
      </c>
      <c r="AZ4" s="15" t="s">
        <v>4</v>
      </c>
      <c r="BG4" s="3" t="s">
        <v>5</v>
      </c>
      <c r="BH4" s="3">
        <f t="shared" ref="BH4:BM4" si="0">COUNT(BH8:BH29)</f>
        <v>2</v>
      </c>
      <c r="BI4" s="3">
        <f t="shared" si="0"/>
        <v>3</v>
      </c>
      <c r="BJ4" s="3">
        <f t="shared" si="0"/>
        <v>0</v>
      </c>
      <c r="BK4" s="3">
        <f t="shared" si="0"/>
        <v>0</v>
      </c>
      <c r="BL4" s="3">
        <f t="shared" si="0"/>
        <v>0</v>
      </c>
      <c r="BM4" s="3">
        <f t="shared" si="0"/>
        <v>0</v>
      </c>
    </row>
    <row r="5" spans="1:67" ht="15.75" thickBot="1">
      <c r="A5" s="15" t="s">
        <v>6</v>
      </c>
      <c r="E5" s="61" t="s">
        <v>7</v>
      </c>
      <c r="BB5" s="3" t="s">
        <v>8</v>
      </c>
      <c r="BG5" s="3" t="s">
        <v>9</v>
      </c>
      <c r="BH5" s="3">
        <f t="shared" ref="BH5:BM5" si="1">SUM(BH8:BH29)</f>
        <v>820</v>
      </c>
      <c r="BI5" s="3">
        <f t="shared" si="1"/>
        <v>6096</v>
      </c>
      <c r="BJ5" s="3">
        <f t="shared" si="1"/>
        <v>0</v>
      </c>
      <c r="BK5" s="3">
        <f t="shared" si="1"/>
        <v>0</v>
      </c>
      <c r="BL5" s="3">
        <f t="shared" si="1"/>
        <v>0</v>
      </c>
      <c r="BM5" s="3">
        <f t="shared" si="1"/>
        <v>0</v>
      </c>
      <c r="BO5" s="4"/>
    </row>
    <row r="6" spans="1:67" s="4" customFormat="1" ht="13.5" customHeight="1" thickBot="1">
      <c r="A6" s="15"/>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6"/>
      <c r="AM6" s="16"/>
      <c r="AN6" s="15"/>
      <c r="AO6" s="15"/>
      <c r="AP6" s="15"/>
      <c r="AQ6" s="15"/>
      <c r="AR6" s="15"/>
      <c r="AS6" s="18" t="s">
        <v>10</v>
      </c>
      <c r="AT6" s="19"/>
      <c r="AU6" s="20"/>
      <c r="AV6" s="15"/>
      <c r="AW6" s="15"/>
      <c r="AX6" s="15"/>
      <c r="AY6" s="15"/>
      <c r="AZ6" s="15"/>
      <c r="BA6" s="17"/>
      <c r="BB6" s="3" t="s">
        <v>11</v>
      </c>
      <c r="BC6" s="5">
        <v>0</v>
      </c>
      <c r="BD6" s="6"/>
      <c r="BE6" s="6"/>
      <c r="BF6" s="3"/>
      <c r="BG6" s="3"/>
      <c r="BH6" s="6"/>
      <c r="BI6" s="6"/>
      <c r="BJ6" s="6"/>
      <c r="BK6" s="6"/>
      <c r="BL6" s="6"/>
      <c r="BM6" s="6"/>
      <c r="BN6" s="6"/>
      <c r="BO6" s="15"/>
    </row>
    <row r="7" spans="1:67" ht="92.25" customHeight="1" thickBot="1">
      <c r="A7" s="21" t="s">
        <v>12</v>
      </c>
      <c r="B7" s="22" t="s">
        <v>13</v>
      </c>
      <c r="C7" s="22" t="s">
        <v>14</v>
      </c>
      <c r="D7" s="22" t="s">
        <v>15</v>
      </c>
      <c r="E7" s="22" t="s">
        <v>16</v>
      </c>
      <c r="F7" s="22" t="s">
        <v>17</v>
      </c>
      <c r="G7" s="22" t="s">
        <v>18</v>
      </c>
      <c r="H7" s="22" t="s">
        <v>19</v>
      </c>
      <c r="I7" s="22" t="s">
        <v>20</v>
      </c>
      <c r="J7" s="22" t="s">
        <v>21</v>
      </c>
      <c r="K7" s="22" t="s">
        <v>22</v>
      </c>
      <c r="L7" s="22" t="s">
        <v>23</v>
      </c>
      <c r="M7" s="22" t="s">
        <v>24</v>
      </c>
      <c r="N7" s="22" t="s">
        <v>25</v>
      </c>
      <c r="O7" s="22" t="s">
        <v>26</v>
      </c>
      <c r="P7" s="22" t="s">
        <v>27</v>
      </c>
      <c r="Q7" s="22" t="s">
        <v>28</v>
      </c>
      <c r="R7" s="22" t="s">
        <v>29</v>
      </c>
      <c r="S7" s="22" t="s">
        <v>30</v>
      </c>
      <c r="T7" s="22" t="s">
        <v>31</v>
      </c>
      <c r="U7" s="22" t="s">
        <v>32</v>
      </c>
      <c r="V7" s="22" t="s">
        <v>33</v>
      </c>
      <c r="W7" s="22" t="s">
        <v>34</v>
      </c>
      <c r="X7" s="22" t="s">
        <v>35</v>
      </c>
      <c r="Y7" s="22" t="s">
        <v>36</v>
      </c>
      <c r="Z7" s="22" t="s">
        <v>37</v>
      </c>
      <c r="AA7" s="22" t="s">
        <v>38</v>
      </c>
      <c r="AB7" s="22" t="s">
        <v>39</v>
      </c>
      <c r="AC7" s="22" t="s">
        <v>40</v>
      </c>
      <c r="AD7" s="22" t="s">
        <v>41</v>
      </c>
      <c r="AE7" s="22" t="s">
        <v>42</v>
      </c>
      <c r="AF7" s="22" t="s">
        <v>43</v>
      </c>
      <c r="AG7" s="22" t="s">
        <v>44</v>
      </c>
      <c r="AH7" s="22" t="s">
        <v>45</v>
      </c>
      <c r="AI7" s="23" t="s">
        <v>46</v>
      </c>
      <c r="AJ7" s="22" t="s">
        <v>47</v>
      </c>
      <c r="AK7" s="24" t="s">
        <v>48</v>
      </c>
      <c r="AL7" s="22" t="s">
        <v>49</v>
      </c>
      <c r="AM7" s="22" t="s">
        <v>50</v>
      </c>
      <c r="AN7" s="22" t="s">
        <v>741</v>
      </c>
      <c r="AO7" s="22" t="s">
        <v>51</v>
      </c>
      <c r="AP7" s="22" t="s">
        <v>52</v>
      </c>
      <c r="AQ7" s="23" t="s">
        <v>53</v>
      </c>
      <c r="AR7" s="22" t="s">
        <v>54</v>
      </c>
      <c r="AS7" s="21" t="s">
        <v>55</v>
      </c>
      <c r="AT7" s="22" t="s">
        <v>56</v>
      </c>
      <c r="AU7" s="25" t="s">
        <v>57</v>
      </c>
      <c r="AV7" s="24" t="s">
        <v>58</v>
      </c>
      <c r="AW7" s="22" t="s">
        <v>59</v>
      </c>
      <c r="AX7" s="22" t="s">
        <v>60</v>
      </c>
      <c r="AY7" s="22" t="s">
        <v>61</v>
      </c>
      <c r="AZ7" s="22" t="s">
        <v>62</v>
      </c>
      <c r="BA7" s="25" t="s">
        <v>63</v>
      </c>
      <c r="BB7" s="7" t="s">
        <v>64</v>
      </c>
      <c r="BD7" s="7" t="s">
        <v>65</v>
      </c>
      <c r="BE7" s="7" t="s">
        <v>66</v>
      </c>
      <c r="BF7" s="7" t="s">
        <v>67</v>
      </c>
      <c r="BG7" s="7" t="s">
        <v>68</v>
      </c>
      <c r="BH7" s="7" t="s">
        <v>69</v>
      </c>
      <c r="BI7" s="7" t="s">
        <v>70</v>
      </c>
      <c r="BJ7" s="7" t="s">
        <v>71</v>
      </c>
      <c r="BK7" s="7" t="s">
        <v>72</v>
      </c>
      <c r="BL7" s="7" t="s">
        <v>73</v>
      </c>
      <c r="BM7" s="7" t="s">
        <v>74</v>
      </c>
      <c r="BN7" s="7"/>
    </row>
    <row r="8" spans="1:67" ht="57.6" customHeight="1">
      <c r="A8" s="26">
        <v>40763</v>
      </c>
      <c r="B8" s="27">
        <v>1</v>
      </c>
      <c r="C8" s="27"/>
      <c r="D8" s="28">
        <v>0.85763888888888884</v>
      </c>
      <c r="E8" s="28">
        <v>0.86805555555555547</v>
      </c>
      <c r="F8" s="28"/>
      <c r="G8" s="28"/>
      <c r="H8" s="29" t="s">
        <v>75</v>
      </c>
      <c r="I8" s="29" t="s">
        <v>76</v>
      </c>
      <c r="J8" s="29" t="s">
        <v>77</v>
      </c>
      <c r="K8" s="29" t="s">
        <v>78</v>
      </c>
      <c r="L8" s="29" t="s">
        <v>79</v>
      </c>
      <c r="M8" s="29">
        <v>82</v>
      </c>
      <c r="N8" s="27" t="s">
        <v>80</v>
      </c>
      <c r="O8" s="27" t="s">
        <v>81</v>
      </c>
      <c r="P8" s="29" t="s">
        <v>82</v>
      </c>
      <c r="Q8" s="29" t="s">
        <v>83</v>
      </c>
      <c r="R8" s="16" t="s">
        <v>84</v>
      </c>
      <c r="S8" s="8" t="s">
        <v>85</v>
      </c>
      <c r="T8" s="29" t="s">
        <v>86</v>
      </c>
      <c r="U8" s="27">
        <v>1</v>
      </c>
      <c r="V8" s="27">
        <v>0</v>
      </c>
      <c r="W8" s="27">
        <v>1</v>
      </c>
      <c r="X8" s="27">
        <v>310</v>
      </c>
      <c r="Y8" s="27" t="s">
        <v>87</v>
      </c>
      <c r="Z8" s="27">
        <v>100</v>
      </c>
      <c r="AA8" s="1" t="s">
        <v>88</v>
      </c>
      <c r="AB8" s="29"/>
      <c r="AC8" s="29"/>
      <c r="AD8" s="1" t="s">
        <v>89</v>
      </c>
      <c r="AE8" s="1" t="s">
        <v>90</v>
      </c>
      <c r="AF8" s="1" t="s">
        <v>91</v>
      </c>
      <c r="AG8" s="27" t="s">
        <v>92</v>
      </c>
      <c r="AH8" s="27" t="s">
        <v>93</v>
      </c>
      <c r="AI8" s="27">
        <v>300</v>
      </c>
      <c r="AJ8" s="29" t="s">
        <v>94</v>
      </c>
      <c r="AK8" s="29" t="s">
        <v>94</v>
      </c>
      <c r="AL8" s="27" t="s">
        <v>93</v>
      </c>
      <c r="AM8" s="27" t="s">
        <v>93</v>
      </c>
      <c r="AN8" s="27" t="s">
        <v>93</v>
      </c>
      <c r="AO8" s="27" t="s">
        <v>93</v>
      </c>
      <c r="AP8" s="27" t="s">
        <v>93</v>
      </c>
      <c r="AQ8" s="27" t="s">
        <v>93</v>
      </c>
      <c r="AR8" s="27">
        <v>100</v>
      </c>
      <c r="AS8" s="27"/>
      <c r="AT8" s="27"/>
      <c r="AU8" s="27"/>
      <c r="AV8" s="29" t="s">
        <v>95</v>
      </c>
      <c r="AW8" s="29" t="s">
        <v>96</v>
      </c>
      <c r="AX8" s="28" t="s">
        <v>93</v>
      </c>
      <c r="AY8" s="28"/>
      <c r="AZ8" s="29" t="s">
        <v>96</v>
      </c>
      <c r="BA8" s="30" t="s">
        <v>97</v>
      </c>
      <c r="BB8" s="3" t="str">
        <f t="shared" ref="BB8:BB71" si="2">SUBSTITUTE(SUBSTITUTE(SUBSTITUTE(SUBSTITUTE(SUBSTITUTE(N8,"°","d"),"˚","d"),"'","m"),"`","m"),"´","m")</f>
        <v>53.89700dN</v>
      </c>
      <c r="BC8" s="3" t="str">
        <f t="shared" ref="BC8:BC71" si="3">SUBSTITUTE(SUBSTITUTE(SUBSTITUTE(BB8,CHAR(34),"s"),$BB$6,"s"),$BB$5,"s")</f>
        <v>53.89700dN</v>
      </c>
      <c r="BD8" s="3" t="str">
        <f t="shared" ref="BD8:BD71" si="4">TEXT(IF(AND(LEN(BC8)&lt;&gt;LEN(SUBSTITUTE(BC8,"d","")),LEN(BC8)&lt;&gt;LEN(SUBSTITUTE(BC8,"m","")),LEN(BC8)&lt;&gt;LEN(SUBSTITUTE(BC8,"s",""))),LEFT(BC8,FIND("d",BC8)-1)+MID(BC8,FIND("d",BC8)+1,FIND("m",BC8)-FIND("d",BC8)-1)/60+MID(BC8,FIND("m",BC8)+1,FIND("s",BC8)-FIND("m",BC8)-1)/3600,IF(AND(LEN(BC8)&lt;&gt;LEN(SUBSTITUTE(BC8,"d","")),LEN(BC8)&lt;&gt;LEN(SUBSTITUTE(BC8,"m",""))),LEFT(BC8,FIND("d",BC8)-1)+MID(BC8,FIND("d",BC8)+1,FIND("m",BC8)-FIND("d",BC8)-1)/60,IF(AND(LEN(BC8)&lt;&gt;LEN(SUBSTITUTE(BC8,"d","")),LEN(BC8)&lt;&gt;LEN(SUBSTITUTE(BC8,"s",""))),LEFT(BC8,FIND("d",BC8)-1)+MID(BC8,FIND("d",BC8)+1,FIND("s",BC8)-FIND("d",BC8)-1)/3600,IF(LEN(BC8)&lt;&gt;LEN(SUBSTITUTE(BC8,"d","")),LEFT(BC8,FIND("d",BC8)-1))))),"00.00000")&amp;"°"&amp;UPPER(RIGHT(N8,1))</f>
        <v>53.89700°N</v>
      </c>
      <c r="BE8" s="3" t="str">
        <f t="shared" ref="BE8:BE71" si="5">SUBSTITUTE(SUBSTITUTE(SUBSTITUTE(SUBSTITUTE(SUBSTITUTE(O8,"°","d"),"˚","d"),"'","m"),"`","m"),"´","m")</f>
        <v>166.50578dW</v>
      </c>
      <c r="BF8" s="3" t="str">
        <f t="shared" ref="BF8:BF71" si="6">SUBSTITUTE(SUBSTITUTE(SUBSTITUTE(BE8,CHAR(34),"s"),$BB$6,"s"),$BB$5,"s")</f>
        <v>166.50578dW</v>
      </c>
      <c r="BG8" s="3" t="str">
        <f t="shared" ref="BG8:BG71" si="7">TEXT(IF(AND(LEN(BF8)&lt;&gt;LEN(SUBSTITUTE(BF8,"d","")),LEN(BF8)&lt;&gt;LEN(SUBSTITUTE(BF8,"m","")),LEN(BF8)&lt;&gt;LEN(SUBSTITUTE(BF8,"s",""))),LEFT(BF8,FIND("d",BF8)-1)+MID(BF8,FIND("d",BF8)+1,FIND("m",BF8)-FIND("d",BF8)-1)/60+MID(BF8,FIND("m",BF8)+1,FIND("s",BF8)-FIND("m",BF8)-1)/3600,IF(AND(LEN(BF8)&lt;&gt;LEN(SUBSTITUTE(BF8,"d","")),LEN(BF8)&lt;&gt;LEN(SUBSTITUTE(BF8,"m",""))),LEFT(BF8,FIND("d",BF8)-1)+MID(BF8,FIND("d",BF8)+1,FIND("m",BF8)-FIND("d",BF8)-1)/60,IF(AND(LEN(BF8)&lt;&gt;LEN(SUBSTITUTE(BF8,"d","")),LEN(BF8)&lt;&gt;LEN(SUBSTITUTE(BF8,"s",""))),LEFT(BF8,FIND("d",BF8)-1)+MID(BF8,FIND("d",BF8)+1,FIND("s",BF8)-FIND("d",BF8)-1)/3600,IF(LEN(BF8)&lt;&gt;LEN(SUBSTITUTE(BF8,"d","")),LEFT(BF8,FIND("d",BF8)-1))))),"000.00000")&amp;"°"&amp;UPPER(RIGHT(O8,1))</f>
        <v>166.50578°W</v>
      </c>
      <c r="BH8" s="3" t="str">
        <f t="shared" ref="BH8:BH71" si="8">IF(AND(OR(AJ8&lt;&gt;"not firing",AK8&lt;&gt;"not firing"),OR(T8=$T$167,T8=$T$227,T8=$T$221,T8=$T$222,T8=$T$223,T8=$T$224)),AP8,"")</f>
        <v/>
      </c>
      <c r="BI8" s="3" t="str">
        <f t="shared" ref="BI8:BI71" si="9">IF(AND(OR(AJ8&lt;&gt;"not firing",AK8&lt;&gt;"not firing"),OR(T8=$T$201,T8=$T$165,T8=$T$164,T8=$T$157,T8=$T$156,T8=$T$155,T8=$T$151,T8=$T$225)),AP8,"")</f>
        <v/>
      </c>
      <c r="BJ8" s="3" t="str">
        <f t="shared" ref="BJ8:BJ71" si="10">IF(AND(OR(AJ8&lt;&gt;"not firing",AK8&lt;&gt;"not firing"),OR(T8=$T$144,T8=$T$150)),AP8,"")</f>
        <v/>
      </c>
      <c r="BK8" s="3" t="str">
        <f t="shared" ref="BK8:BK71" si="11">IF(AND(AJ8="not firing",AK8="not firing",OR(T8=$T$167,T8=$T$227,T8=$T$221,T8=$T$222,T8=$T$223,T8=$T$224)),AP8,"")</f>
        <v/>
      </c>
      <c r="BL8" s="3" t="str">
        <f t="shared" ref="BL8:BL71" si="12">IF(AND(AJ8="not firing",AK8="not firing",OR(T8=$T$201,T8=$T$165,T8=$T$164,T8=$T$157,T8=$T$156,T8=$T$155,T8=$T$151,T8=$T$225)),AP8,"")</f>
        <v/>
      </c>
      <c r="BM8" s="3" t="str">
        <f t="shared" ref="BM8:BM71" si="13">IF(AND(AJ8="not firing",AK8="not firing",OR(T8=$T$144,T8=$T$150)),AP8,"")</f>
        <v/>
      </c>
    </row>
    <row r="9" spans="1:67" ht="57.6" customHeight="1">
      <c r="A9" s="26">
        <v>40763</v>
      </c>
      <c r="B9" s="27">
        <v>2</v>
      </c>
      <c r="C9" s="27"/>
      <c r="D9" s="28">
        <v>0.88194444444444453</v>
      </c>
      <c r="E9" s="28">
        <v>0.91180555555555554</v>
      </c>
      <c r="F9" s="28"/>
      <c r="G9" s="28"/>
      <c r="H9" s="29" t="s">
        <v>75</v>
      </c>
      <c r="I9" s="29" t="s">
        <v>76</v>
      </c>
      <c r="J9" s="29" t="s">
        <v>77</v>
      </c>
      <c r="K9" s="29" t="s">
        <v>78</v>
      </c>
      <c r="L9" s="29" t="s">
        <v>79</v>
      </c>
      <c r="M9" s="29">
        <v>152</v>
      </c>
      <c r="N9" s="27" t="s">
        <v>98</v>
      </c>
      <c r="O9" s="27" t="s">
        <v>99</v>
      </c>
      <c r="P9" s="29" t="s">
        <v>100</v>
      </c>
      <c r="Q9" s="29" t="s">
        <v>101</v>
      </c>
      <c r="R9" s="29" t="s">
        <v>102</v>
      </c>
      <c r="S9" s="8" t="s">
        <v>103</v>
      </c>
      <c r="T9" s="29" t="s">
        <v>104</v>
      </c>
      <c r="U9" s="27">
        <v>2</v>
      </c>
      <c r="V9" s="27">
        <v>0</v>
      </c>
      <c r="W9" s="27">
        <v>2</v>
      </c>
      <c r="X9" s="27">
        <v>50</v>
      </c>
      <c r="Y9" s="27" t="s">
        <v>105</v>
      </c>
      <c r="Z9" s="27">
        <v>845</v>
      </c>
      <c r="AA9" s="1" t="s">
        <v>106</v>
      </c>
      <c r="AB9" s="29"/>
      <c r="AC9" s="29"/>
      <c r="AD9" s="1" t="s">
        <v>107</v>
      </c>
      <c r="AE9" s="1" t="s">
        <v>108</v>
      </c>
      <c r="AF9" s="1" t="s">
        <v>109</v>
      </c>
      <c r="AG9" s="27" t="s">
        <v>110</v>
      </c>
      <c r="AH9" s="27">
        <v>326</v>
      </c>
      <c r="AI9" s="27" t="s">
        <v>111</v>
      </c>
      <c r="AJ9" s="29" t="s">
        <v>94</v>
      </c>
      <c r="AK9" s="29" t="s">
        <v>94</v>
      </c>
      <c r="AL9" s="27" t="s">
        <v>93</v>
      </c>
      <c r="AM9" s="27" t="s">
        <v>93</v>
      </c>
      <c r="AN9" s="27" t="s">
        <v>93</v>
      </c>
      <c r="AO9" s="27" t="s">
        <v>93</v>
      </c>
      <c r="AP9" s="27" t="s">
        <v>93</v>
      </c>
      <c r="AQ9" s="27" t="s">
        <v>93</v>
      </c>
      <c r="AR9" s="27">
        <v>845</v>
      </c>
      <c r="AS9" s="27"/>
      <c r="AT9" s="27"/>
      <c r="AU9" s="27"/>
      <c r="AV9" s="29" t="s">
        <v>95</v>
      </c>
      <c r="AW9" s="29" t="s">
        <v>96</v>
      </c>
      <c r="AX9" s="28" t="s">
        <v>93</v>
      </c>
      <c r="AY9" s="28"/>
      <c r="AZ9" s="29" t="s">
        <v>112</v>
      </c>
      <c r="BA9" s="30" t="s">
        <v>113</v>
      </c>
      <c r="BB9" s="3" t="str">
        <f t="shared" si="2"/>
        <v>53.99350dN</v>
      </c>
      <c r="BC9" s="3" t="str">
        <f t="shared" si="3"/>
        <v>53.99350dN</v>
      </c>
      <c r="BD9" s="3" t="str">
        <f t="shared" si="4"/>
        <v>53.99350°N</v>
      </c>
      <c r="BE9" s="3" t="str">
        <f t="shared" si="5"/>
        <v>166.49167dW</v>
      </c>
      <c r="BF9" s="3" t="str">
        <f t="shared" si="6"/>
        <v>166.49167dW</v>
      </c>
      <c r="BG9" s="3" t="str">
        <f t="shared" si="7"/>
        <v>166.49167°W</v>
      </c>
      <c r="BH9" s="3" t="str">
        <f t="shared" si="8"/>
        <v/>
      </c>
      <c r="BI9" s="3" t="str">
        <f t="shared" si="9"/>
        <v/>
      </c>
      <c r="BJ9" s="3" t="str">
        <f t="shared" si="10"/>
        <v/>
      </c>
      <c r="BK9" s="3" t="str">
        <f t="shared" si="11"/>
        <v/>
      </c>
      <c r="BL9" s="3" t="str">
        <f t="shared" si="12"/>
        <v>n/a</v>
      </c>
      <c r="BM9" s="3" t="str">
        <f t="shared" si="13"/>
        <v/>
      </c>
    </row>
    <row r="10" spans="1:67" ht="57.6" customHeight="1">
      <c r="A10" s="26">
        <v>40763</v>
      </c>
      <c r="B10" s="27">
        <v>3</v>
      </c>
      <c r="C10" s="27"/>
      <c r="D10" s="28">
        <v>0.9145833333333333</v>
      </c>
      <c r="E10" s="28">
        <v>0.91805555555555562</v>
      </c>
      <c r="F10" s="28"/>
      <c r="G10" s="28"/>
      <c r="H10" s="29" t="s">
        <v>114</v>
      </c>
      <c r="I10" s="29" t="s">
        <v>76</v>
      </c>
      <c r="J10" s="29" t="s">
        <v>77</v>
      </c>
      <c r="K10" s="29" t="s">
        <v>78</v>
      </c>
      <c r="L10" s="29" t="s">
        <v>79</v>
      </c>
      <c r="M10" s="29">
        <v>1045</v>
      </c>
      <c r="N10" s="27" t="s">
        <v>115</v>
      </c>
      <c r="O10" s="27" t="s">
        <v>116</v>
      </c>
      <c r="P10" s="29" t="s">
        <v>117</v>
      </c>
      <c r="Q10" s="29" t="s">
        <v>118</v>
      </c>
      <c r="R10" s="29" t="s">
        <v>119</v>
      </c>
      <c r="S10" s="8" t="s">
        <v>120</v>
      </c>
      <c r="T10" s="29" t="s">
        <v>121</v>
      </c>
      <c r="U10" s="27">
        <v>1</v>
      </c>
      <c r="V10" s="27">
        <v>0</v>
      </c>
      <c r="W10" s="27">
        <v>1</v>
      </c>
      <c r="X10" s="27">
        <v>45</v>
      </c>
      <c r="Y10" s="27" t="s">
        <v>87</v>
      </c>
      <c r="Z10" s="27">
        <v>400</v>
      </c>
      <c r="AA10" s="1" t="s">
        <v>122</v>
      </c>
      <c r="AB10" s="29"/>
      <c r="AC10" s="29"/>
      <c r="AD10" s="1" t="s">
        <v>123</v>
      </c>
      <c r="AE10" s="1" t="s">
        <v>124</v>
      </c>
      <c r="AF10" s="1" t="s">
        <v>91</v>
      </c>
      <c r="AG10" s="27" t="s">
        <v>110</v>
      </c>
      <c r="AH10" s="27">
        <v>315</v>
      </c>
      <c r="AI10" s="27">
        <v>360</v>
      </c>
      <c r="AJ10" s="29" t="s">
        <v>94</v>
      </c>
      <c r="AK10" s="29" t="s">
        <v>94</v>
      </c>
      <c r="AL10" s="27" t="s">
        <v>93</v>
      </c>
      <c r="AM10" s="27" t="s">
        <v>93</v>
      </c>
      <c r="AN10" s="27" t="s">
        <v>93</v>
      </c>
      <c r="AO10" s="27" t="s">
        <v>93</v>
      </c>
      <c r="AP10" s="27" t="s">
        <v>93</v>
      </c>
      <c r="AQ10" s="27" t="s">
        <v>93</v>
      </c>
      <c r="AR10" s="27">
        <v>400</v>
      </c>
      <c r="AS10" s="27"/>
      <c r="AT10" s="27"/>
      <c r="AU10" s="27"/>
      <c r="AV10" s="29" t="s">
        <v>95</v>
      </c>
      <c r="AW10" s="29" t="s">
        <v>96</v>
      </c>
      <c r="AX10" s="28" t="s">
        <v>93</v>
      </c>
      <c r="AY10" s="28"/>
      <c r="AZ10" s="29" t="s">
        <v>96</v>
      </c>
      <c r="BA10" s="30" t="s">
        <v>125</v>
      </c>
      <c r="BB10" s="3" t="str">
        <f t="shared" si="2"/>
        <v>54.06100dN</v>
      </c>
      <c r="BC10" s="3" t="str">
        <f t="shared" si="3"/>
        <v>54.06100dN</v>
      </c>
      <c r="BD10" s="3" t="str">
        <f t="shared" si="4"/>
        <v>54.06100°N</v>
      </c>
      <c r="BE10" s="3" t="str">
        <f t="shared" si="5"/>
        <v>166.64783dW</v>
      </c>
      <c r="BF10" s="3" t="str">
        <f t="shared" si="6"/>
        <v>166.64783dW</v>
      </c>
      <c r="BG10" s="3" t="str">
        <f t="shared" si="7"/>
        <v>166.64783°W</v>
      </c>
      <c r="BH10" s="3" t="str">
        <f t="shared" si="8"/>
        <v/>
      </c>
      <c r="BI10" s="3" t="str">
        <f t="shared" si="9"/>
        <v/>
      </c>
      <c r="BJ10" s="3" t="str">
        <f t="shared" si="10"/>
        <v/>
      </c>
      <c r="BK10" s="3" t="str">
        <f t="shared" si="11"/>
        <v/>
      </c>
      <c r="BL10" s="3" t="str">
        <f t="shared" si="12"/>
        <v/>
      </c>
      <c r="BM10" s="3" t="str">
        <f t="shared" si="13"/>
        <v/>
      </c>
    </row>
    <row r="11" spans="1:67" ht="57.6" customHeight="1">
      <c r="A11" s="26">
        <v>40764</v>
      </c>
      <c r="B11" s="27">
        <v>4</v>
      </c>
      <c r="C11" s="27"/>
      <c r="D11" s="28">
        <v>1.5277777777777777E-2</v>
      </c>
      <c r="E11" s="28">
        <v>1.5972222222222224E-2</v>
      </c>
      <c r="F11" s="28"/>
      <c r="G11" s="28"/>
      <c r="H11" s="29" t="s">
        <v>126</v>
      </c>
      <c r="I11" s="29" t="s">
        <v>76</v>
      </c>
      <c r="J11" s="29" t="s">
        <v>77</v>
      </c>
      <c r="K11" s="29" t="s">
        <v>78</v>
      </c>
      <c r="L11" s="29" t="s">
        <v>127</v>
      </c>
      <c r="M11" s="29">
        <v>1732</v>
      </c>
      <c r="N11" s="27" t="s">
        <v>128</v>
      </c>
      <c r="O11" s="27" t="s">
        <v>129</v>
      </c>
      <c r="P11" s="29" t="s">
        <v>130</v>
      </c>
      <c r="Q11" s="29" t="s">
        <v>131</v>
      </c>
      <c r="R11" s="29" t="s">
        <v>132</v>
      </c>
      <c r="S11" s="8" t="s">
        <v>93</v>
      </c>
      <c r="T11" s="29" t="s">
        <v>104</v>
      </c>
      <c r="U11" s="27">
        <v>2</v>
      </c>
      <c r="V11" s="27">
        <v>0</v>
      </c>
      <c r="W11" s="27">
        <v>2</v>
      </c>
      <c r="X11" s="27">
        <v>90</v>
      </c>
      <c r="Y11" s="27" t="s">
        <v>87</v>
      </c>
      <c r="Z11" s="27">
        <v>50</v>
      </c>
      <c r="AA11" s="1" t="s">
        <v>133</v>
      </c>
      <c r="AB11" s="29"/>
      <c r="AC11" s="29"/>
      <c r="AD11" s="1" t="s">
        <v>134</v>
      </c>
      <c r="AE11" s="1" t="s">
        <v>134</v>
      </c>
      <c r="AF11" s="1" t="s">
        <v>135</v>
      </c>
      <c r="AG11" s="27" t="s">
        <v>136</v>
      </c>
      <c r="AH11" s="27">
        <v>100</v>
      </c>
      <c r="AI11" s="27">
        <v>100</v>
      </c>
      <c r="AJ11" s="29" t="s">
        <v>94</v>
      </c>
      <c r="AK11" s="29" t="s">
        <v>94</v>
      </c>
      <c r="AL11" s="27" t="s">
        <v>93</v>
      </c>
      <c r="AM11" s="27" t="s">
        <v>93</v>
      </c>
      <c r="AN11" s="27" t="s">
        <v>93</v>
      </c>
      <c r="AO11" s="27" t="s">
        <v>93</v>
      </c>
      <c r="AP11" s="27" t="s">
        <v>93</v>
      </c>
      <c r="AQ11" s="27" t="s">
        <v>93</v>
      </c>
      <c r="AR11" s="27">
        <v>50</v>
      </c>
      <c r="AS11" s="27"/>
      <c r="AT11" s="27"/>
      <c r="AU11" s="27"/>
      <c r="AV11" s="29" t="s">
        <v>95</v>
      </c>
      <c r="AW11" s="29" t="s">
        <v>96</v>
      </c>
      <c r="AX11" s="28" t="s">
        <v>93</v>
      </c>
      <c r="AY11" s="28"/>
      <c r="AZ11" s="29" t="s">
        <v>96</v>
      </c>
      <c r="BA11" s="30"/>
      <c r="BB11" s="3" t="str">
        <f t="shared" si="2"/>
        <v>54.14950dN</v>
      </c>
      <c r="BC11" s="3" t="str">
        <f t="shared" si="3"/>
        <v>54.14950dN</v>
      </c>
      <c r="BD11" s="3" t="str">
        <f t="shared" si="4"/>
        <v>54.14950°N</v>
      </c>
      <c r="BE11" s="3" t="str">
        <f t="shared" si="5"/>
        <v>167.29683dW</v>
      </c>
      <c r="BF11" s="3" t="str">
        <f t="shared" si="6"/>
        <v>167.29683dW</v>
      </c>
      <c r="BG11" s="3" t="str">
        <f t="shared" si="7"/>
        <v>167.29683°W</v>
      </c>
      <c r="BH11" s="3" t="str">
        <f t="shared" si="8"/>
        <v/>
      </c>
      <c r="BI11" s="3" t="str">
        <f t="shared" si="9"/>
        <v/>
      </c>
      <c r="BJ11" s="3" t="str">
        <f t="shared" si="10"/>
        <v/>
      </c>
      <c r="BK11" s="3" t="str">
        <f t="shared" si="11"/>
        <v/>
      </c>
      <c r="BL11" s="3" t="str">
        <f t="shared" si="12"/>
        <v>n/a</v>
      </c>
      <c r="BM11" s="3" t="str">
        <f t="shared" si="13"/>
        <v/>
      </c>
    </row>
    <row r="12" spans="1:67" ht="57.6" customHeight="1">
      <c r="A12" s="26">
        <v>40764</v>
      </c>
      <c r="B12" s="27">
        <v>5</v>
      </c>
      <c r="C12" s="27"/>
      <c r="D12" s="28">
        <v>2.7083333333333334E-2</v>
      </c>
      <c r="E12" s="28">
        <v>2.8472222222222222E-2</v>
      </c>
      <c r="F12" s="28"/>
      <c r="G12" s="28"/>
      <c r="H12" s="29" t="s">
        <v>137</v>
      </c>
      <c r="I12" s="29" t="s">
        <v>76</v>
      </c>
      <c r="J12" s="29" t="s">
        <v>77</v>
      </c>
      <c r="K12" s="29" t="s">
        <v>78</v>
      </c>
      <c r="L12" s="29" t="s">
        <v>79</v>
      </c>
      <c r="M12" s="29">
        <v>1758</v>
      </c>
      <c r="N12" s="27" t="s">
        <v>138</v>
      </c>
      <c r="O12" s="27" t="s">
        <v>139</v>
      </c>
      <c r="P12" s="29" t="s">
        <v>140</v>
      </c>
      <c r="Q12" s="29" t="s">
        <v>141</v>
      </c>
      <c r="R12" s="16" t="s">
        <v>142</v>
      </c>
      <c r="S12" s="8" t="s">
        <v>143</v>
      </c>
      <c r="T12" s="29" t="s">
        <v>121</v>
      </c>
      <c r="U12" s="27">
        <v>50</v>
      </c>
      <c r="V12" s="27">
        <v>0</v>
      </c>
      <c r="W12" s="27">
        <v>50</v>
      </c>
      <c r="X12" s="27">
        <v>45</v>
      </c>
      <c r="Y12" s="27" t="s">
        <v>87</v>
      </c>
      <c r="Z12" s="27">
        <v>50</v>
      </c>
      <c r="AA12" s="1" t="s">
        <v>144</v>
      </c>
      <c r="AB12" s="29"/>
      <c r="AC12" s="29"/>
      <c r="AD12" s="1" t="s">
        <v>145</v>
      </c>
      <c r="AE12" s="1" t="s">
        <v>145</v>
      </c>
      <c r="AF12" s="1" t="s">
        <v>109</v>
      </c>
      <c r="AG12" s="27" t="s">
        <v>146</v>
      </c>
      <c r="AH12" s="27" t="s">
        <v>93</v>
      </c>
      <c r="AI12" s="27" t="s">
        <v>93</v>
      </c>
      <c r="AJ12" s="29" t="s">
        <v>94</v>
      </c>
      <c r="AK12" s="29" t="s">
        <v>94</v>
      </c>
      <c r="AL12" s="27" t="s">
        <v>93</v>
      </c>
      <c r="AM12" s="27" t="s">
        <v>93</v>
      </c>
      <c r="AN12" s="27" t="s">
        <v>93</v>
      </c>
      <c r="AO12" s="27" t="s">
        <v>93</v>
      </c>
      <c r="AP12" s="27" t="s">
        <v>93</v>
      </c>
      <c r="AQ12" s="27" t="s">
        <v>93</v>
      </c>
      <c r="AR12" s="27">
        <v>50</v>
      </c>
      <c r="AS12" s="27"/>
      <c r="AT12" s="27"/>
      <c r="AU12" s="27"/>
      <c r="AV12" s="29" t="s">
        <v>95</v>
      </c>
      <c r="AW12" s="29" t="s">
        <v>96</v>
      </c>
      <c r="AX12" s="28" t="s">
        <v>93</v>
      </c>
      <c r="AY12" s="28"/>
      <c r="AZ12" s="29" t="s">
        <v>96</v>
      </c>
      <c r="BA12" s="30"/>
      <c r="BB12" s="3" t="str">
        <f t="shared" si="2"/>
        <v>54.16217dN</v>
      </c>
      <c r="BC12" s="3" t="str">
        <f t="shared" si="3"/>
        <v>54.16217dN</v>
      </c>
      <c r="BD12" s="3" t="str">
        <f t="shared" si="4"/>
        <v>54.16217°N</v>
      </c>
      <c r="BE12" s="3" t="str">
        <f t="shared" si="5"/>
        <v>167.39117dW</v>
      </c>
      <c r="BF12" s="3" t="str">
        <f t="shared" si="6"/>
        <v>167.39117dW</v>
      </c>
      <c r="BG12" s="3" t="str">
        <f t="shared" si="7"/>
        <v>167.39117°W</v>
      </c>
      <c r="BH12" s="3" t="str">
        <f t="shared" si="8"/>
        <v/>
      </c>
      <c r="BI12" s="3" t="str">
        <f t="shared" si="9"/>
        <v/>
      </c>
      <c r="BJ12" s="3" t="str">
        <f t="shared" si="10"/>
        <v/>
      </c>
      <c r="BK12" s="3" t="str">
        <f t="shared" si="11"/>
        <v/>
      </c>
      <c r="BL12" s="3" t="str">
        <f t="shared" si="12"/>
        <v/>
      </c>
      <c r="BM12" s="3" t="str">
        <f t="shared" si="13"/>
        <v/>
      </c>
    </row>
    <row r="13" spans="1:67" ht="128.25" customHeight="1">
      <c r="A13" s="26">
        <v>40764</v>
      </c>
      <c r="B13" s="27">
        <v>6</v>
      </c>
      <c r="C13" s="27"/>
      <c r="D13" s="28">
        <v>4.8611111111111112E-2</v>
      </c>
      <c r="E13" s="28">
        <v>5.6250000000000001E-2</v>
      </c>
      <c r="F13" s="28"/>
      <c r="G13" s="28"/>
      <c r="H13" s="29" t="s">
        <v>147</v>
      </c>
      <c r="I13" s="29" t="s">
        <v>76</v>
      </c>
      <c r="J13" s="29" t="s">
        <v>77</v>
      </c>
      <c r="K13" s="29" t="s">
        <v>78</v>
      </c>
      <c r="L13" s="29" t="s">
        <v>127</v>
      </c>
      <c r="M13" s="29">
        <v>1641</v>
      </c>
      <c r="N13" s="27" t="s">
        <v>148</v>
      </c>
      <c r="O13" s="27" t="s">
        <v>149</v>
      </c>
      <c r="P13" s="29" t="s">
        <v>150</v>
      </c>
      <c r="Q13" s="29" t="s">
        <v>151</v>
      </c>
      <c r="R13" s="29" t="s">
        <v>132</v>
      </c>
      <c r="S13" s="8" t="s">
        <v>93</v>
      </c>
      <c r="T13" s="29" t="s">
        <v>104</v>
      </c>
      <c r="U13" s="27">
        <v>1</v>
      </c>
      <c r="V13" s="27">
        <v>0</v>
      </c>
      <c r="W13" s="27">
        <v>1</v>
      </c>
      <c r="X13" s="27">
        <v>280</v>
      </c>
      <c r="Y13" s="27" t="s">
        <v>87</v>
      </c>
      <c r="Z13" s="27">
        <v>3500</v>
      </c>
      <c r="AA13" s="1" t="s">
        <v>152</v>
      </c>
      <c r="AB13" s="29"/>
      <c r="AC13" s="29"/>
      <c r="AD13" s="1" t="s">
        <v>134</v>
      </c>
      <c r="AE13" s="1" t="s">
        <v>134</v>
      </c>
      <c r="AF13" s="1" t="s">
        <v>109</v>
      </c>
      <c r="AG13" s="27" t="s">
        <v>153</v>
      </c>
      <c r="AH13" s="27">
        <v>100</v>
      </c>
      <c r="AI13" s="27">
        <v>100</v>
      </c>
      <c r="AJ13" s="29" t="s">
        <v>94</v>
      </c>
      <c r="AK13" s="29" t="s">
        <v>94</v>
      </c>
      <c r="AL13" s="27" t="s">
        <v>93</v>
      </c>
      <c r="AM13" s="27" t="s">
        <v>93</v>
      </c>
      <c r="AN13" s="27" t="s">
        <v>93</v>
      </c>
      <c r="AO13" s="27" t="s">
        <v>93</v>
      </c>
      <c r="AP13" s="27" t="s">
        <v>93</v>
      </c>
      <c r="AQ13" s="27" t="s">
        <v>93</v>
      </c>
      <c r="AR13" s="27">
        <v>3500</v>
      </c>
      <c r="AS13" s="27"/>
      <c r="AT13" s="27"/>
      <c r="AU13" s="27"/>
      <c r="AV13" s="29" t="s">
        <v>95</v>
      </c>
      <c r="AW13" s="29" t="s">
        <v>96</v>
      </c>
      <c r="AX13" s="28" t="s">
        <v>93</v>
      </c>
      <c r="AY13" s="28"/>
      <c r="AZ13" s="29" t="s">
        <v>96</v>
      </c>
      <c r="BA13" s="30"/>
      <c r="BB13" s="3" t="str">
        <f t="shared" si="2"/>
        <v>54.18250dN</v>
      </c>
      <c r="BC13" s="3" t="str">
        <f t="shared" si="3"/>
        <v>54.18250dN</v>
      </c>
      <c r="BD13" s="3" t="str">
        <f t="shared" si="4"/>
        <v>54.18250°N</v>
      </c>
      <c r="BE13" s="3" t="str">
        <f t="shared" si="5"/>
        <v>167.53983dW</v>
      </c>
      <c r="BF13" s="3" t="str">
        <f t="shared" si="6"/>
        <v>167.53983dW</v>
      </c>
      <c r="BG13" s="3" t="str">
        <f t="shared" si="7"/>
        <v>167.53983°W</v>
      </c>
      <c r="BH13" s="3" t="str">
        <f t="shared" si="8"/>
        <v/>
      </c>
      <c r="BI13" s="3" t="str">
        <f t="shared" si="9"/>
        <v/>
      </c>
      <c r="BJ13" s="3" t="str">
        <f t="shared" si="10"/>
        <v/>
      </c>
      <c r="BK13" s="3" t="str">
        <f t="shared" si="11"/>
        <v/>
      </c>
      <c r="BL13" s="3" t="str">
        <f t="shared" si="12"/>
        <v>n/a</v>
      </c>
      <c r="BM13" s="3" t="str">
        <f t="shared" si="13"/>
        <v/>
      </c>
    </row>
    <row r="14" spans="1:67" ht="69.75" customHeight="1">
      <c r="A14" s="26">
        <v>40764</v>
      </c>
      <c r="B14" s="27">
        <v>7</v>
      </c>
      <c r="C14" s="27"/>
      <c r="D14" s="28">
        <v>4.9999999999999996E-2</v>
      </c>
      <c r="E14" s="28">
        <v>5.0694444444444452E-2</v>
      </c>
      <c r="F14" s="28"/>
      <c r="G14" s="28"/>
      <c r="H14" s="29" t="s">
        <v>147</v>
      </c>
      <c r="I14" s="29" t="s">
        <v>76</v>
      </c>
      <c r="J14" s="29" t="s">
        <v>77</v>
      </c>
      <c r="K14" s="29" t="s">
        <v>78</v>
      </c>
      <c r="L14" s="29" t="s">
        <v>154</v>
      </c>
      <c r="M14" s="29">
        <v>1514</v>
      </c>
      <c r="N14" s="27" t="s">
        <v>148</v>
      </c>
      <c r="O14" s="27" t="s">
        <v>149</v>
      </c>
      <c r="P14" s="29" t="s">
        <v>150</v>
      </c>
      <c r="Q14" s="29" t="s">
        <v>151</v>
      </c>
      <c r="R14" s="16" t="s">
        <v>142</v>
      </c>
      <c r="S14" s="8" t="s">
        <v>143</v>
      </c>
      <c r="T14" s="29" t="s">
        <v>121</v>
      </c>
      <c r="U14" s="27">
        <v>3</v>
      </c>
      <c r="V14" s="27">
        <v>0</v>
      </c>
      <c r="W14" s="27">
        <v>3</v>
      </c>
      <c r="X14" s="27">
        <v>275</v>
      </c>
      <c r="Y14" s="27" t="s">
        <v>87</v>
      </c>
      <c r="Z14" s="27">
        <v>30</v>
      </c>
      <c r="AA14" s="1" t="s">
        <v>155</v>
      </c>
      <c r="AB14" s="29"/>
      <c r="AC14" s="29"/>
      <c r="AD14" s="1" t="s">
        <v>145</v>
      </c>
      <c r="AE14" s="1" t="s">
        <v>145</v>
      </c>
      <c r="AF14" s="1" t="s">
        <v>156</v>
      </c>
      <c r="AG14" s="27" t="s">
        <v>146</v>
      </c>
      <c r="AH14" s="27" t="s">
        <v>93</v>
      </c>
      <c r="AI14" s="27" t="s">
        <v>93</v>
      </c>
      <c r="AJ14" s="29" t="s">
        <v>94</v>
      </c>
      <c r="AK14" s="29" t="s">
        <v>94</v>
      </c>
      <c r="AL14" s="27" t="s">
        <v>93</v>
      </c>
      <c r="AM14" s="27" t="s">
        <v>93</v>
      </c>
      <c r="AN14" s="27" t="s">
        <v>93</v>
      </c>
      <c r="AO14" s="27" t="s">
        <v>93</v>
      </c>
      <c r="AP14" s="27" t="s">
        <v>93</v>
      </c>
      <c r="AQ14" s="27" t="s">
        <v>93</v>
      </c>
      <c r="AR14" s="27">
        <v>30</v>
      </c>
      <c r="AS14" s="27"/>
      <c r="AT14" s="27"/>
      <c r="AU14" s="27"/>
      <c r="AV14" s="29" t="s">
        <v>95</v>
      </c>
      <c r="AW14" s="29" t="s">
        <v>96</v>
      </c>
      <c r="AX14" s="28" t="s">
        <v>93</v>
      </c>
      <c r="AY14" s="28"/>
      <c r="AZ14" s="29" t="s">
        <v>96</v>
      </c>
      <c r="BA14" s="30"/>
      <c r="BB14" s="3" t="str">
        <f t="shared" si="2"/>
        <v>54.18250dN</v>
      </c>
      <c r="BC14" s="3" t="str">
        <f t="shared" si="3"/>
        <v>54.18250dN</v>
      </c>
      <c r="BD14" s="3" t="str">
        <f t="shared" si="4"/>
        <v>54.18250°N</v>
      </c>
      <c r="BE14" s="3" t="str">
        <f t="shared" si="5"/>
        <v>167.53983dW</v>
      </c>
      <c r="BF14" s="3" t="str">
        <f t="shared" si="6"/>
        <v>167.53983dW</v>
      </c>
      <c r="BG14" s="3" t="str">
        <f t="shared" si="7"/>
        <v>167.53983°W</v>
      </c>
      <c r="BH14" s="3" t="str">
        <f t="shared" si="8"/>
        <v/>
      </c>
      <c r="BI14" s="3" t="str">
        <f t="shared" si="9"/>
        <v/>
      </c>
      <c r="BJ14" s="3" t="str">
        <f t="shared" si="10"/>
        <v/>
      </c>
      <c r="BK14" s="3" t="str">
        <f t="shared" si="11"/>
        <v/>
      </c>
      <c r="BL14" s="3" t="str">
        <f t="shared" si="12"/>
        <v/>
      </c>
      <c r="BM14" s="3" t="str">
        <f t="shared" si="13"/>
        <v/>
      </c>
    </row>
    <row r="15" spans="1:67" ht="57.6" customHeight="1">
      <c r="A15" s="26">
        <v>40764</v>
      </c>
      <c r="B15" s="27">
        <v>8</v>
      </c>
      <c r="C15" s="27"/>
      <c r="D15" s="28">
        <v>5.9027777777777783E-2</v>
      </c>
      <c r="E15" s="28">
        <v>7.2916666666666671E-2</v>
      </c>
      <c r="F15" s="28"/>
      <c r="G15" s="28"/>
      <c r="H15" s="29" t="s">
        <v>147</v>
      </c>
      <c r="I15" s="29" t="s">
        <v>76</v>
      </c>
      <c r="J15" s="29" t="s">
        <v>77</v>
      </c>
      <c r="K15" s="29" t="s">
        <v>78</v>
      </c>
      <c r="L15" s="29" t="s">
        <v>157</v>
      </c>
      <c r="M15" s="29">
        <v>1456</v>
      </c>
      <c r="N15" s="27" t="s">
        <v>158</v>
      </c>
      <c r="O15" s="27" t="s">
        <v>159</v>
      </c>
      <c r="P15" s="29" t="s">
        <v>160</v>
      </c>
      <c r="Q15" s="29" t="s">
        <v>161</v>
      </c>
      <c r="R15" s="16" t="s">
        <v>142</v>
      </c>
      <c r="S15" s="8" t="s">
        <v>143</v>
      </c>
      <c r="T15" s="29" t="s">
        <v>121</v>
      </c>
      <c r="U15" s="27">
        <v>1</v>
      </c>
      <c r="V15" s="27">
        <v>0</v>
      </c>
      <c r="W15" s="27">
        <v>1</v>
      </c>
      <c r="X15" s="27">
        <v>100</v>
      </c>
      <c r="Y15" s="27" t="s">
        <v>87</v>
      </c>
      <c r="Z15" s="27">
        <v>100</v>
      </c>
      <c r="AA15" s="1" t="s">
        <v>162</v>
      </c>
      <c r="AB15" s="29"/>
      <c r="AC15" s="29"/>
      <c r="AD15" s="1" t="s">
        <v>145</v>
      </c>
      <c r="AE15" s="1" t="s">
        <v>145</v>
      </c>
      <c r="AF15" s="1" t="s">
        <v>156</v>
      </c>
      <c r="AG15" s="27" t="s">
        <v>146</v>
      </c>
      <c r="AH15" s="27" t="s">
        <v>93</v>
      </c>
      <c r="AI15" s="27" t="s">
        <v>93</v>
      </c>
      <c r="AJ15" s="29" t="s">
        <v>94</v>
      </c>
      <c r="AK15" s="29" t="s">
        <v>94</v>
      </c>
      <c r="AL15" s="27" t="s">
        <v>93</v>
      </c>
      <c r="AM15" s="27" t="s">
        <v>93</v>
      </c>
      <c r="AN15" s="27" t="s">
        <v>93</v>
      </c>
      <c r="AO15" s="27" t="s">
        <v>93</v>
      </c>
      <c r="AP15" s="27" t="s">
        <v>93</v>
      </c>
      <c r="AQ15" s="27" t="s">
        <v>93</v>
      </c>
      <c r="AR15" s="27">
        <v>100</v>
      </c>
      <c r="AS15" s="27"/>
      <c r="AT15" s="27"/>
      <c r="AU15" s="27"/>
      <c r="AV15" s="29" t="s">
        <v>95</v>
      </c>
      <c r="AW15" s="29" t="s">
        <v>96</v>
      </c>
      <c r="AX15" s="28" t="s">
        <v>93</v>
      </c>
      <c r="AY15" s="28"/>
      <c r="AZ15" s="29" t="s">
        <v>96</v>
      </c>
      <c r="BA15" s="30"/>
      <c r="BB15" s="3" t="str">
        <f t="shared" si="2"/>
        <v>54.20000dN</v>
      </c>
      <c r="BC15" s="3" t="str">
        <f t="shared" si="3"/>
        <v>54.20000dN</v>
      </c>
      <c r="BD15" s="3" t="str">
        <f t="shared" si="4"/>
        <v>54.20000°N</v>
      </c>
      <c r="BE15" s="3" t="str">
        <f t="shared" si="5"/>
        <v>167.66767dW</v>
      </c>
      <c r="BF15" s="3" t="str">
        <f t="shared" si="6"/>
        <v>167.66767dW</v>
      </c>
      <c r="BG15" s="3" t="str">
        <f t="shared" si="7"/>
        <v>167.66767°W</v>
      </c>
      <c r="BH15" s="3" t="str">
        <f t="shared" si="8"/>
        <v/>
      </c>
      <c r="BI15" s="3" t="str">
        <f t="shared" si="9"/>
        <v/>
      </c>
      <c r="BJ15" s="3" t="str">
        <f t="shared" si="10"/>
        <v/>
      </c>
      <c r="BK15" s="3" t="str">
        <f t="shared" si="11"/>
        <v/>
      </c>
      <c r="BL15" s="3" t="str">
        <f t="shared" si="12"/>
        <v/>
      </c>
      <c r="BM15" s="3" t="str">
        <f t="shared" si="13"/>
        <v/>
      </c>
    </row>
    <row r="16" spans="1:67" ht="57.6" customHeight="1">
      <c r="A16" s="26">
        <v>40764</v>
      </c>
      <c r="B16" s="27">
        <v>9</v>
      </c>
      <c r="C16" s="27"/>
      <c r="D16" s="28">
        <v>7.7777777777777779E-2</v>
      </c>
      <c r="E16" s="28">
        <v>7.7777777777777779E-2</v>
      </c>
      <c r="F16" s="28"/>
      <c r="G16" s="28"/>
      <c r="H16" s="29" t="s">
        <v>163</v>
      </c>
      <c r="I16" s="29" t="s">
        <v>76</v>
      </c>
      <c r="J16" s="29" t="s">
        <v>77</v>
      </c>
      <c r="K16" s="29" t="s">
        <v>78</v>
      </c>
      <c r="L16" s="29" t="s">
        <v>127</v>
      </c>
      <c r="M16" s="29">
        <v>1379</v>
      </c>
      <c r="N16" s="27" t="s">
        <v>164</v>
      </c>
      <c r="O16" s="27" t="s">
        <v>165</v>
      </c>
      <c r="P16" s="29" t="s">
        <v>166</v>
      </c>
      <c r="Q16" s="29" t="s">
        <v>167</v>
      </c>
      <c r="R16" s="29" t="s">
        <v>132</v>
      </c>
      <c r="S16" s="8" t="s">
        <v>93</v>
      </c>
      <c r="T16" s="29" t="s">
        <v>104</v>
      </c>
      <c r="U16" s="27">
        <v>2</v>
      </c>
      <c r="V16" s="27">
        <v>0</v>
      </c>
      <c r="W16" s="27">
        <v>2</v>
      </c>
      <c r="X16" s="27">
        <v>190</v>
      </c>
      <c r="Y16" s="27" t="s">
        <v>168</v>
      </c>
      <c r="Z16" s="27">
        <v>2614</v>
      </c>
      <c r="AA16" s="1" t="s">
        <v>169</v>
      </c>
      <c r="AB16" s="29"/>
      <c r="AC16" s="29"/>
      <c r="AD16" s="1" t="s">
        <v>134</v>
      </c>
      <c r="AE16" s="1" t="s">
        <v>134</v>
      </c>
      <c r="AF16" s="1" t="s">
        <v>109</v>
      </c>
      <c r="AG16" s="27" t="s">
        <v>170</v>
      </c>
      <c r="AH16" s="27">
        <v>100</v>
      </c>
      <c r="AI16" s="27" t="s">
        <v>93</v>
      </c>
      <c r="AJ16" s="29" t="s">
        <v>94</v>
      </c>
      <c r="AK16" s="29" t="s">
        <v>94</v>
      </c>
      <c r="AL16" s="27" t="s">
        <v>93</v>
      </c>
      <c r="AM16" s="27" t="s">
        <v>93</v>
      </c>
      <c r="AN16" s="27" t="s">
        <v>93</v>
      </c>
      <c r="AO16" s="27" t="s">
        <v>93</v>
      </c>
      <c r="AP16" s="27" t="s">
        <v>93</v>
      </c>
      <c r="AQ16" s="27" t="s">
        <v>93</v>
      </c>
      <c r="AR16" s="27">
        <v>2614</v>
      </c>
      <c r="AS16" s="27"/>
      <c r="AT16" s="27"/>
      <c r="AU16" s="27"/>
      <c r="AV16" s="29" t="s">
        <v>95</v>
      </c>
      <c r="AW16" s="29" t="s">
        <v>96</v>
      </c>
      <c r="AX16" s="28" t="s">
        <v>93</v>
      </c>
      <c r="AY16" s="28"/>
      <c r="AZ16" s="29" t="s">
        <v>96</v>
      </c>
      <c r="BA16" s="30" t="s">
        <v>171</v>
      </c>
      <c r="BB16" s="3" t="str">
        <f t="shared" si="2"/>
        <v>54.20917dN</v>
      </c>
      <c r="BC16" s="3" t="str">
        <f t="shared" si="3"/>
        <v>54.20917dN</v>
      </c>
      <c r="BD16" s="3" t="str">
        <f t="shared" si="4"/>
        <v>54.20917°N</v>
      </c>
      <c r="BE16" s="3" t="str">
        <f t="shared" si="5"/>
        <v>167.73482dW</v>
      </c>
      <c r="BF16" s="3" t="str">
        <f t="shared" si="6"/>
        <v>167.73482dW</v>
      </c>
      <c r="BG16" s="3" t="str">
        <f t="shared" si="7"/>
        <v>167.73482°W</v>
      </c>
      <c r="BH16" s="3" t="str">
        <f t="shared" si="8"/>
        <v/>
      </c>
      <c r="BI16" s="3" t="str">
        <f t="shared" si="9"/>
        <v/>
      </c>
      <c r="BJ16" s="3" t="str">
        <f t="shared" si="10"/>
        <v/>
      </c>
      <c r="BK16" s="3" t="str">
        <f t="shared" si="11"/>
        <v/>
      </c>
      <c r="BL16" s="3" t="str">
        <f t="shared" si="12"/>
        <v>n/a</v>
      </c>
      <c r="BM16" s="3" t="str">
        <f t="shared" si="13"/>
        <v/>
      </c>
    </row>
    <row r="17" spans="1:65">
      <c r="A17" s="26">
        <v>40764</v>
      </c>
      <c r="B17" s="27">
        <v>10</v>
      </c>
      <c r="C17" s="27"/>
      <c r="D17" s="28">
        <v>8.4722222222222213E-2</v>
      </c>
      <c r="E17" s="28">
        <v>8.819444444444445E-2</v>
      </c>
      <c r="F17" s="28"/>
      <c r="G17" s="28"/>
      <c r="H17" s="29" t="s">
        <v>172</v>
      </c>
      <c r="I17" s="29" t="s">
        <v>76</v>
      </c>
      <c r="J17" s="29" t="s">
        <v>77</v>
      </c>
      <c r="K17" s="29" t="s">
        <v>78</v>
      </c>
      <c r="L17" s="29" t="s">
        <v>157</v>
      </c>
      <c r="M17" s="29">
        <v>1385</v>
      </c>
      <c r="N17" s="27" t="s">
        <v>173</v>
      </c>
      <c r="O17" s="27" t="s">
        <v>174</v>
      </c>
      <c r="P17" s="29" t="s">
        <v>175</v>
      </c>
      <c r="Q17" s="29" t="s">
        <v>176</v>
      </c>
      <c r="R17" s="16" t="s">
        <v>142</v>
      </c>
      <c r="S17" s="8" t="s">
        <v>143</v>
      </c>
      <c r="T17" s="29" t="s">
        <v>121</v>
      </c>
      <c r="U17" s="27">
        <v>6</v>
      </c>
      <c r="V17" s="27">
        <v>0</v>
      </c>
      <c r="W17" s="27">
        <v>6</v>
      </c>
      <c r="X17" s="27">
        <v>290</v>
      </c>
      <c r="Y17" s="27" t="s">
        <v>177</v>
      </c>
      <c r="Z17" s="27">
        <v>500</v>
      </c>
      <c r="AA17" s="1" t="s">
        <v>178</v>
      </c>
      <c r="AB17" s="29"/>
      <c r="AC17" s="29"/>
      <c r="AD17" s="1" t="s">
        <v>179</v>
      </c>
      <c r="AE17" s="1" t="s">
        <v>180</v>
      </c>
      <c r="AF17" s="1" t="s">
        <v>109</v>
      </c>
      <c r="AG17" s="27" t="s">
        <v>146</v>
      </c>
      <c r="AH17" s="27" t="s">
        <v>93</v>
      </c>
      <c r="AI17" s="27" t="s">
        <v>93</v>
      </c>
      <c r="AJ17" s="29" t="s">
        <v>94</v>
      </c>
      <c r="AK17" s="29" t="s">
        <v>94</v>
      </c>
      <c r="AL17" s="27" t="s">
        <v>93</v>
      </c>
      <c r="AM17" s="27" t="s">
        <v>93</v>
      </c>
      <c r="AN17" s="27" t="s">
        <v>93</v>
      </c>
      <c r="AO17" s="27" t="s">
        <v>93</v>
      </c>
      <c r="AP17" s="27" t="s">
        <v>93</v>
      </c>
      <c r="AQ17" s="27" t="s">
        <v>93</v>
      </c>
      <c r="AR17" s="27">
        <v>50</v>
      </c>
      <c r="AS17" s="27"/>
      <c r="AT17" s="27"/>
      <c r="AU17" s="27"/>
      <c r="AV17" s="29" t="s">
        <v>95</v>
      </c>
      <c r="AW17" s="29" t="s">
        <v>96</v>
      </c>
      <c r="AX17" s="28" t="s">
        <v>93</v>
      </c>
      <c r="AY17" s="28"/>
      <c r="AZ17" s="29" t="s">
        <v>96</v>
      </c>
      <c r="BA17" s="30"/>
      <c r="BB17" s="3" t="str">
        <f t="shared" si="2"/>
        <v>54.21817dN</v>
      </c>
      <c r="BC17" s="3" t="str">
        <f t="shared" si="3"/>
        <v>54.21817dN</v>
      </c>
      <c r="BD17" s="3" t="str">
        <f t="shared" si="4"/>
        <v>54.21817°N</v>
      </c>
      <c r="BE17" s="3" t="str">
        <f t="shared" si="5"/>
        <v>167.80117dW</v>
      </c>
      <c r="BF17" s="3" t="str">
        <f t="shared" si="6"/>
        <v>167.80117dW</v>
      </c>
      <c r="BG17" s="3" t="str">
        <f t="shared" si="7"/>
        <v>167.80117°W</v>
      </c>
      <c r="BH17" s="3" t="str">
        <f t="shared" si="8"/>
        <v/>
      </c>
      <c r="BI17" s="3" t="str">
        <f t="shared" si="9"/>
        <v/>
      </c>
      <c r="BJ17" s="3" t="str">
        <f t="shared" si="10"/>
        <v/>
      </c>
      <c r="BK17" s="3" t="str">
        <f t="shared" si="11"/>
        <v/>
      </c>
      <c r="BL17" s="3" t="str">
        <f t="shared" si="12"/>
        <v/>
      </c>
      <c r="BM17" s="3" t="str">
        <f t="shared" si="13"/>
        <v/>
      </c>
    </row>
    <row r="18" spans="1:65">
      <c r="A18" s="26">
        <v>40764</v>
      </c>
      <c r="B18" s="27">
        <v>11</v>
      </c>
      <c r="C18" s="27"/>
      <c r="D18" s="28">
        <v>0.10208333333333335</v>
      </c>
      <c r="E18" s="28">
        <v>0.10277777777777779</v>
      </c>
      <c r="F18" s="28"/>
      <c r="G18" s="28"/>
      <c r="H18" s="29" t="s">
        <v>181</v>
      </c>
      <c r="I18" s="29" t="s">
        <v>76</v>
      </c>
      <c r="J18" s="29" t="s">
        <v>77</v>
      </c>
      <c r="K18" s="29" t="s">
        <v>78</v>
      </c>
      <c r="L18" s="29" t="s">
        <v>182</v>
      </c>
      <c r="M18" s="29">
        <v>1374</v>
      </c>
      <c r="N18" s="27" t="s">
        <v>183</v>
      </c>
      <c r="O18" s="27" t="s">
        <v>184</v>
      </c>
      <c r="P18" s="29" t="s">
        <v>185</v>
      </c>
      <c r="Q18" s="29" t="s">
        <v>186</v>
      </c>
      <c r="R18" s="16" t="s">
        <v>142</v>
      </c>
      <c r="S18" s="8" t="s">
        <v>143</v>
      </c>
      <c r="T18" s="29" t="s">
        <v>121</v>
      </c>
      <c r="U18" s="27">
        <v>20</v>
      </c>
      <c r="V18" s="27">
        <v>0</v>
      </c>
      <c r="W18" s="27">
        <v>20</v>
      </c>
      <c r="X18" s="27">
        <v>330</v>
      </c>
      <c r="Y18" s="27" t="s">
        <v>87</v>
      </c>
      <c r="Z18" s="27">
        <v>70</v>
      </c>
      <c r="AA18" s="1" t="s">
        <v>187</v>
      </c>
      <c r="AB18" s="29"/>
      <c r="AC18" s="29"/>
      <c r="AD18" s="1" t="s">
        <v>188</v>
      </c>
      <c r="AE18" s="1" t="s">
        <v>188</v>
      </c>
      <c r="AF18" s="1" t="s">
        <v>135</v>
      </c>
      <c r="AG18" s="27" t="s">
        <v>146</v>
      </c>
      <c r="AH18" s="27" t="s">
        <v>93</v>
      </c>
      <c r="AI18" s="27" t="s">
        <v>93</v>
      </c>
      <c r="AJ18" s="29" t="s">
        <v>94</v>
      </c>
      <c r="AK18" s="29" t="s">
        <v>94</v>
      </c>
      <c r="AL18" s="27" t="s">
        <v>93</v>
      </c>
      <c r="AM18" s="27" t="s">
        <v>93</v>
      </c>
      <c r="AN18" s="27" t="s">
        <v>93</v>
      </c>
      <c r="AO18" s="27" t="s">
        <v>93</v>
      </c>
      <c r="AP18" s="27" t="s">
        <v>93</v>
      </c>
      <c r="AQ18" s="27" t="s">
        <v>93</v>
      </c>
      <c r="AR18" s="27">
        <v>70</v>
      </c>
      <c r="AS18" s="27"/>
      <c r="AT18" s="27"/>
      <c r="AU18" s="27"/>
      <c r="AV18" s="29" t="s">
        <v>95</v>
      </c>
      <c r="AW18" s="29" t="s">
        <v>96</v>
      </c>
      <c r="AX18" s="28" t="s">
        <v>93</v>
      </c>
      <c r="AY18" s="28"/>
      <c r="AZ18" s="29" t="s">
        <v>96</v>
      </c>
      <c r="BA18" s="15"/>
      <c r="BB18" s="3" t="str">
        <f t="shared" si="2"/>
        <v>54.23537dN</v>
      </c>
      <c r="BC18" s="3" t="str">
        <f t="shared" si="3"/>
        <v>54.23537dN</v>
      </c>
      <c r="BD18" s="3" t="str">
        <f t="shared" si="4"/>
        <v>54.23537°N</v>
      </c>
      <c r="BE18" s="3" t="str">
        <f t="shared" si="5"/>
        <v>167.92133dW</v>
      </c>
      <c r="BF18" s="3" t="str">
        <f t="shared" si="6"/>
        <v>167.92133dW</v>
      </c>
      <c r="BG18" s="3" t="str">
        <f t="shared" si="7"/>
        <v>167.92133°W</v>
      </c>
      <c r="BH18" s="3" t="str">
        <f t="shared" si="8"/>
        <v/>
      </c>
      <c r="BI18" s="3" t="str">
        <f t="shared" si="9"/>
        <v/>
      </c>
      <c r="BJ18" s="3" t="str">
        <f t="shared" si="10"/>
        <v/>
      </c>
      <c r="BK18" s="3" t="str">
        <f t="shared" si="11"/>
        <v/>
      </c>
      <c r="BL18" s="3" t="str">
        <f t="shared" si="12"/>
        <v/>
      </c>
      <c r="BM18" s="3" t="str">
        <f t="shared" si="13"/>
        <v/>
      </c>
    </row>
    <row r="19" spans="1:65">
      <c r="A19" s="26">
        <v>40764</v>
      </c>
      <c r="B19" s="27">
        <v>12</v>
      </c>
      <c r="C19" s="27"/>
      <c r="D19" s="28">
        <v>0.11597222222222221</v>
      </c>
      <c r="E19" s="28">
        <v>0.11805555555555557</v>
      </c>
      <c r="F19" s="28"/>
      <c r="G19" s="28"/>
      <c r="H19" s="29" t="s">
        <v>181</v>
      </c>
      <c r="I19" s="29" t="s">
        <v>76</v>
      </c>
      <c r="J19" s="29" t="s">
        <v>77</v>
      </c>
      <c r="K19" s="29" t="s">
        <v>78</v>
      </c>
      <c r="L19" s="29" t="s">
        <v>157</v>
      </c>
      <c r="M19" s="29">
        <v>1464</v>
      </c>
      <c r="N19" s="27" t="s">
        <v>189</v>
      </c>
      <c r="O19" s="27" t="s">
        <v>190</v>
      </c>
      <c r="P19" s="29" t="s">
        <v>191</v>
      </c>
      <c r="Q19" s="29" t="s">
        <v>192</v>
      </c>
      <c r="R19" s="16" t="s">
        <v>142</v>
      </c>
      <c r="S19" s="8" t="s">
        <v>143</v>
      </c>
      <c r="T19" s="29" t="s">
        <v>121</v>
      </c>
      <c r="U19" s="27"/>
      <c r="V19" s="27"/>
      <c r="W19" s="27" t="s">
        <v>193</v>
      </c>
      <c r="X19" s="27">
        <v>295</v>
      </c>
      <c r="Y19" s="27" t="s">
        <v>194</v>
      </c>
      <c r="Z19" s="27">
        <v>690</v>
      </c>
      <c r="AA19" s="1" t="s">
        <v>195</v>
      </c>
      <c r="AB19" s="29"/>
      <c r="AC19" s="29"/>
      <c r="AD19" s="1" t="s">
        <v>188</v>
      </c>
      <c r="AE19" s="1" t="s">
        <v>188</v>
      </c>
      <c r="AF19" s="1" t="s">
        <v>109</v>
      </c>
      <c r="AG19" s="27" t="s">
        <v>146</v>
      </c>
      <c r="AH19" s="27" t="s">
        <v>93</v>
      </c>
      <c r="AI19" s="27" t="s">
        <v>93</v>
      </c>
      <c r="AJ19" s="29" t="s">
        <v>94</v>
      </c>
      <c r="AK19" s="29" t="s">
        <v>94</v>
      </c>
      <c r="AL19" s="27" t="s">
        <v>93</v>
      </c>
      <c r="AM19" s="27" t="s">
        <v>93</v>
      </c>
      <c r="AN19" s="27" t="s">
        <v>93</v>
      </c>
      <c r="AO19" s="27" t="s">
        <v>93</v>
      </c>
      <c r="AP19" s="27" t="s">
        <v>93</v>
      </c>
      <c r="AQ19" s="27" t="s">
        <v>93</v>
      </c>
      <c r="AR19" s="27">
        <v>400</v>
      </c>
      <c r="AS19" s="27"/>
      <c r="AT19" s="27"/>
      <c r="AU19" s="27"/>
      <c r="AV19" s="29" t="s">
        <v>95</v>
      </c>
      <c r="AW19" s="29" t="s">
        <v>96</v>
      </c>
      <c r="AX19" s="28" t="s">
        <v>93</v>
      </c>
      <c r="AY19" s="28"/>
      <c r="AZ19" s="29" t="s">
        <v>96</v>
      </c>
      <c r="BA19" s="30"/>
      <c r="BB19" s="3" t="str">
        <f t="shared" si="2"/>
        <v>54.25057dN</v>
      </c>
      <c r="BC19" s="3" t="str">
        <f t="shared" si="3"/>
        <v>54.25057dN</v>
      </c>
      <c r="BD19" s="3" t="str">
        <f t="shared" si="4"/>
        <v>54.25057°N</v>
      </c>
      <c r="BE19" s="3" t="str">
        <f t="shared" si="5"/>
        <v>168.04082dW</v>
      </c>
      <c r="BF19" s="3" t="str">
        <f t="shared" si="6"/>
        <v>168.04082dW</v>
      </c>
      <c r="BG19" s="3" t="str">
        <f t="shared" si="7"/>
        <v>168.04082°W</v>
      </c>
      <c r="BH19" s="3" t="str">
        <f t="shared" si="8"/>
        <v/>
      </c>
      <c r="BI19" s="3" t="str">
        <f t="shared" si="9"/>
        <v/>
      </c>
      <c r="BJ19" s="3" t="str">
        <f t="shared" si="10"/>
        <v/>
      </c>
      <c r="BK19" s="3" t="str">
        <f t="shared" si="11"/>
        <v/>
      </c>
      <c r="BL19" s="3" t="str">
        <f t="shared" si="12"/>
        <v/>
      </c>
      <c r="BM19" s="3" t="str">
        <f t="shared" si="13"/>
        <v/>
      </c>
    </row>
    <row r="20" spans="1:65" ht="30">
      <c r="A20" s="26">
        <v>40764</v>
      </c>
      <c r="B20" s="27">
        <v>13</v>
      </c>
      <c r="C20" s="27"/>
      <c r="D20" s="28">
        <v>0.13402777777777777</v>
      </c>
      <c r="E20" s="28" t="s">
        <v>196</v>
      </c>
      <c r="F20" s="28"/>
      <c r="G20" s="28"/>
      <c r="H20" s="29" t="s">
        <v>172</v>
      </c>
      <c r="I20" s="29" t="s">
        <v>76</v>
      </c>
      <c r="J20" s="29" t="s">
        <v>77</v>
      </c>
      <c r="K20" s="29" t="s">
        <v>78</v>
      </c>
      <c r="L20" s="29" t="s">
        <v>157</v>
      </c>
      <c r="M20" s="29">
        <v>1550</v>
      </c>
      <c r="N20" s="27" t="s">
        <v>197</v>
      </c>
      <c r="O20" s="27" t="s">
        <v>198</v>
      </c>
      <c r="P20" s="29" t="s">
        <v>199</v>
      </c>
      <c r="Q20" s="29" t="s">
        <v>200</v>
      </c>
      <c r="R20" s="16" t="s">
        <v>142</v>
      </c>
      <c r="S20" s="8" t="s">
        <v>143</v>
      </c>
      <c r="T20" s="29" t="s">
        <v>121</v>
      </c>
      <c r="U20" s="27"/>
      <c r="V20" s="27"/>
      <c r="W20" s="27" t="s">
        <v>193</v>
      </c>
      <c r="X20" s="27">
        <v>310</v>
      </c>
      <c r="Y20" s="27" t="s">
        <v>168</v>
      </c>
      <c r="Z20" s="27">
        <v>583</v>
      </c>
      <c r="AA20" s="1" t="s">
        <v>187</v>
      </c>
      <c r="AB20" s="29"/>
      <c r="AC20" s="29"/>
      <c r="AD20" s="1" t="s">
        <v>201</v>
      </c>
      <c r="AE20" s="1" t="s">
        <v>188</v>
      </c>
      <c r="AF20" s="1" t="s">
        <v>109</v>
      </c>
      <c r="AG20" s="27" t="s">
        <v>146</v>
      </c>
      <c r="AH20" s="27" t="s">
        <v>93</v>
      </c>
      <c r="AI20" s="27" t="s">
        <v>93</v>
      </c>
      <c r="AJ20" s="29" t="s">
        <v>94</v>
      </c>
      <c r="AK20" s="29" t="s">
        <v>94</v>
      </c>
      <c r="AL20" s="27" t="s">
        <v>93</v>
      </c>
      <c r="AM20" s="27" t="s">
        <v>93</v>
      </c>
      <c r="AN20" s="27" t="s">
        <v>93</v>
      </c>
      <c r="AO20" s="27" t="s">
        <v>93</v>
      </c>
      <c r="AP20" s="27" t="s">
        <v>93</v>
      </c>
      <c r="AQ20" s="27" t="s">
        <v>93</v>
      </c>
      <c r="AR20" s="27">
        <v>150</v>
      </c>
      <c r="AS20" s="27"/>
      <c r="AT20" s="27"/>
      <c r="AU20" s="27"/>
      <c r="AV20" s="29" t="s">
        <v>95</v>
      </c>
      <c r="AW20" s="29" t="s">
        <v>96</v>
      </c>
      <c r="AX20" s="28" t="s">
        <v>93</v>
      </c>
      <c r="AY20" s="28"/>
      <c r="AZ20" s="29" t="s">
        <v>96</v>
      </c>
      <c r="BA20" s="30" t="s">
        <v>202</v>
      </c>
      <c r="BB20" s="3" t="str">
        <f t="shared" si="2"/>
        <v>54.26950dN</v>
      </c>
      <c r="BC20" s="3" t="str">
        <f t="shared" si="3"/>
        <v>54.26950dN</v>
      </c>
      <c r="BD20" s="3" t="str">
        <f t="shared" si="4"/>
        <v>54.26950°N</v>
      </c>
      <c r="BE20" s="3" t="str">
        <f t="shared" si="5"/>
        <v>168.17900dW</v>
      </c>
      <c r="BF20" s="3" t="str">
        <f t="shared" si="6"/>
        <v>168.17900dW</v>
      </c>
      <c r="BG20" s="3" t="str">
        <f t="shared" si="7"/>
        <v>168.17900°W</v>
      </c>
      <c r="BH20" s="3" t="str">
        <f t="shared" si="8"/>
        <v/>
      </c>
      <c r="BI20" s="3" t="str">
        <f t="shared" si="9"/>
        <v/>
      </c>
      <c r="BJ20" s="3" t="str">
        <f t="shared" si="10"/>
        <v/>
      </c>
      <c r="BK20" s="3" t="str">
        <f t="shared" si="11"/>
        <v/>
      </c>
      <c r="BL20" s="3" t="str">
        <f t="shared" si="12"/>
        <v/>
      </c>
      <c r="BM20" s="3" t="str">
        <f t="shared" si="13"/>
        <v/>
      </c>
    </row>
    <row r="21" spans="1:65" ht="30">
      <c r="A21" s="26">
        <v>40764</v>
      </c>
      <c r="B21" s="27">
        <v>14</v>
      </c>
      <c r="C21" s="27"/>
      <c r="D21" s="28">
        <v>0.1451388888888889</v>
      </c>
      <c r="E21" s="28">
        <v>0.14652777777777778</v>
      </c>
      <c r="F21" s="28"/>
      <c r="G21" s="28"/>
      <c r="H21" s="29" t="s">
        <v>203</v>
      </c>
      <c r="I21" s="29" t="s">
        <v>76</v>
      </c>
      <c r="J21" s="29" t="s">
        <v>77</v>
      </c>
      <c r="K21" s="29" t="s">
        <v>78</v>
      </c>
      <c r="L21" s="29" t="s">
        <v>204</v>
      </c>
      <c r="M21" s="29">
        <v>1564</v>
      </c>
      <c r="N21" s="27" t="s">
        <v>205</v>
      </c>
      <c r="O21" s="27" t="s">
        <v>206</v>
      </c>
      <c r="P21" s="29" t="s">
        <v>207</v>
      </c>
      <c r="Q21" s="29" t="s">
        <v>208</v>
      </c>
      <c r="R21" s="29" t="s">
        <v>209</v>
      </c>
      <c r="S21" s="8" t="s">
        <v>210</v>
      </c>
      <c r="T21" s="29" t="s">
        <v>211</v>
      </c>
      <c r="U21" s="27"/>
      <c r="V21" s="27"/>
      <c r="W21" s="27" t="s">
        <v>193</v>
      </c>
      <c r="X21" s="27">
        <v>170</v>
      </c>
      <c r="Y21" s="27" t="s">
        <v>105</v>
      </c>
      <c r="Z21" s="27">
        <v>845</v>
      </c>
      <c r="AA21" s="1" t="s">
        <v>212</v>
      </c>
      <c r="AB21" s="29"/>
      <c r="AC21" s="29"/>
      <c r="AD21" s="1" t="s">
        <v>213</v>
      </c>
      <c r="AE21" s="1" t="s">
        <v>213</v>
      </c>
      <c r="AF21" s="1" t="s">
        <v>214</v>
      </c>
      <c r="AG21" s="29" t="s">
        <v>215</v>
      </c>
      <c r="AH21" s="27">
        <v>340</v>
      </c>
      <c r="AI21" s="27">
        <v>75</v>
      </c>
      <c r="AJ21" s="29" t="s">
        <v>94</v>
      </c>
      <c r="AK21" s="29" t="s">
        <v>94</v>
      </c>
      <c r="AL21" s="27" t="s">
        <v>93</v>
      </c>
      <c r="AM21" s="27" t="s">
        <v>93</v>
      </c>
      <c r="AN21" s="28" t="s">
        <v>93</v>
      </c>
      <c r="AO21" s="27" t="s">
        <v>93</v>
      </c>
      <c r="AP21" s="27" t="s">
        <v>93</v>
      </c>
      <c r="AQ21" s="27" t="s">
        <v>93</v>
      </c>
      <c r="AR21" s="27">
        <v>350</v>
      </c>
      <c r="AS21" s="27"/>
      <c r="AT21" s="27"/>
      <c r="AU21" s="27"/>
      <c r="AV21" s="29" t="s">
        <v>95</v>
      </c>
      <c r="AW21" s="29" t="s">
        <v>96</v>
      </c>
      <c r="AX21" s="28" t="s">
        <v>93</v>
      </c>
      <c r="AY21" s="28"/>
      <c r="AZ21" s="29" t="s">
        <v>96</v>
      </c>
      <c r="BA21" s="30"/>
      <c r="BB21" s="3" t="str">
        <f t="shared" si="2"/>
        <v>54.28155dN</v>
      </c>
      <c r="BC21" s="3" t="str">
        <f t="shared" si="3"/>
        <v>54.28155dN</v>
      </c>
      <c r="BD21" s="3" t="str">
        <f t="shared" si="4"/>
        <v>54.28155°N</v>
      </c>
      <c r="BE21" s="3" t="str">
        <f t="shared" si="5"/>
        <v>168.26745dW</v>
      </c>
      <c r="BF21" s="3" t="str">
        <f t="shared" si="6"/>
        <v>168.26745dW</v>
      </c>
      <c r="BG21" s="3" t="str">
        <f t="shared" si="7"/>
        <v>168.26745°W</v>
      </c>
      <c r="BH21" s="3" t="str">
        <f t="shared" si="8"/>
        <v/>
      </c>
      <c r="BI21" s="3" t="str">
        <f t="shared" si="9"/>
        <v/>
      </c>
      <c r="BJ21" s="3" t="str">
        <f t="shared" si="10"/>
        <v/>
      </c>
      <c r="BK21" s="3" t="str">
        <f t="shared" si="11"/>
        <v>n/a</v>
      </c>
      <c r="BL21" s="3" t="str">
        <f t="shared" si="12"/>
        <v/>
      </c>
      <c r="BM21" s="3" t="str">
        <f t="shared" si="13"/>
        <v/>
      </c>
    </row>
    <row r="22" spans="1:65" ht="30">
      <c r="A22" s="26">
        <v>40764</v>
      </c>
      <c r="B22" s="27">
        <v>15</v>
      </c>
      <c r="C22" s="27"/>
      <c r="D22" s="28">
        <v>0.74305555555555547</v>
      </c>
      <c r="E22" s="28">
        <v>0.74305555555555547</v>
      </c>
      <c r="F22" s="28"/>
      <c r="G22" s="28"/>
      <c r="H22" s="29" t="s">
        <v>216</v>
      </c>
      <c r="I22" s="29" t="s">
        <v>76</v>
      </c>
      <c r="J22" s="29" t="s">
        <v>77</v>
      </c>
      <c r="K22" s="29" t="s">
        <v>78</v>
      </c>
      <c r="L22" s="29" t="s">
        <v>217</v>
      </c>
      <c r="M22" s="29">
        <v>3508</v>
      </c>
      <c r="N22" s="27" t="s">
        <v>218</v>
      </c>
      <c r="O22" s="27" t="s">
        <v>219</v>
      </c>
      <c r="P22" s="29" t="s">
        <v>220</v>
      </c>
      <c r="Q22" s="29" t="s">
        <v>221</v>
      </c>
      <c r="R22" s="16" t="s">
        <v>142</v>
      </c>
      <c r="S22" s="8" t="s">
        <v>143</v>
      </c>
      <c r="T22" s="29" t="s">
        <v>121</v>
      </c>
      <c r="U22" s="27">
        <v>1</v>
      </c>
      <c r="V22" s="27">
        <v>0</v>
      </c>
      <c r="W22" s="27">
        <v>1</v>
      </c>
      <c r="X22" s="27">
        <v>275</v>
      </c>
      <c r="Y22" s="27" t="s">
        <v>87</v>
      </c>
      <c r="Z22" s="27">
        <v>45</v>
      </c>
      <c r="AA22" s="1" t="s">
        <v>222</v>
      </c>
      <c r="AB22" s="29"/>
      <c r="AC22" s="29"/>
      <c r="AD22" s="1" t="s">
        <v>223</v>
      </c>
      <c r="AE22" s="1" t="s">
        <v>223</v>
      </c>
      <c r="AF22" s="1" t="s">
        <v>93</v>
      </c>
      <c r="AG22" s="29" t="s">
        <v>224</v>
      </c>
      <c r="AH22" s="27">
        <v>100</v>
      </c>
      <c r="AI22" s="27">
        <v>100</v>
      </c>
      <c r="AJ22" s="29" t="s">
        <v>94</v>
      </c>
      <c r="AK22" s="29" t="s">
        <v>94</v>
      </c>
      <c r="AL22" s="27" t="s">
        <v>93</v>
      </c>
      <c r="AM22" s="27" t="s">
        <v>93</v>
      </c>
      <c r="AN22" s="28" t="s">
        <v>93</v>
      </c>
      <c r="AO22" s="27" t="s">
        <v>93</v>
      </c>
      <c r="AP22" s="27" t="s">
        <v>93</v>
      </c>
      <c r="AQ22" s="27" t="s">
        <v>93</v>
      </c>
      <c r="AR22" s="27">
        <v>30</v>
      </c>
      <c r="AS22" s="27"/>
      <c r="AT22" s="27"/>
      <c r="AU22" s="27"/>
      <c r="AV22" s="29" t="s">
        <v>95</v>
      </c>
      <c r="AW22" s="29" t="s">
        <v>96</v>
      </c>
      <c r="AX22" s="28" t="s">
        <v>93</v>
      </c>
      <c r="AY22" s="28"/>
      <c r="AZ22" s="29" t="s">
        <v>96</v>
      </c>
      <c r="BA22" s="30"/>
      <c r="BB22" s="3" t="str">
        <f t="shared" si="2"/>
        <v>54.83790dN</v>
      </c>
      <c r="BC22" s="3" t="str">
        <f t="shared" si="3"/>
        <v>54.83790dN</v>
      </c>
      <c r="BD22" s="3" t="str">
        <f t="shared" si="4"/>
        <v>54.83790°N</v>
      </c>
      <c r="BE22" s="3" t="str">
        <f t="shared" si="5"/>
        <v>172.39092dW</v>
      </c>
      <c r="BF22" s="3" t="str">
        <f t="shared" si="6"/>
        <v>172.39092dW</v>
      </c>
      <c r="BG22" s="3" t="str">
        <f t="shared" si="7"/>
        <v>172.39092°W</v>
      </c>
      <c r="BH22" s="3" t="str">
        <f t="shared" si="8"/>
        <v/>
      </c>
      <c r="BI22" s="3" t="str">
        <f t="shared" si="9"/>
        <v/>
      </c>
      <c r="BJ22" s="3" t="str">
        <f t="shared" si="10"/>
        <v/>
      </c>
      <c r="BK22" s="3" t="str">
        <f t="shared" si="11"/>
        <v/>
      </c>
      <c r="BL22" s="3" t="str">
        <f t="shared" si="12"/>
        <v/>
      </c>
      <c r="BM22" s="3" t="str">
        <f t="shared" si="13"/>
        <v/>
      </c>
    </row>
    <row r="23" spans="1:65" ht="30">
      <c r="A23" s="26">
        <v>40764</v>
      </c>
      <c r="B23" s="27">
        <v>16</v>
      </c>
      <c r="C23" s="27"/>
      <c r="D23" s="28">
        <v>0.97013888888888899</v>
      </c>
      <c r="E23" s="28">
        <v>0.97152777777777777</v>
      </c>
      <c r="F23" s="28"/>
      <c r="G23" s="28"/>
      <c r="H23" s="29" t="s">
        <v>114</v>
      </c>
      <c r="I23" s="29" t="s">
        <v>76</v>
      </c>
      <c r="J23" s="29" t="s">
        <v>77</v>
      </c>
      <c r="K23" s="29" t="s">
        <v>78</v>
      </c>
      <c r="L23" s="29" t="s">
        <v>204</v>
      </c>
      <c r="M23" s="29">
        <v>3632</v>
      </c>
      <c r="N23" s="27" t="s">
        <v>225</v>
      </c>
      <c r="O23" s="27" t="s">
        <v>226</v>
      </c>
      <c r="P23" s="29" t="s">
        <v>227</v>
      </c>
      <c r="Q23" s="29" t="s">
        <v>228</v>
      </c>
      <c r="R23" s="29" t="s">
        <v>209</v>
      </c>
      <c r="S23" s="8" t="s">
        <v>210</v>
      </c>
      <c r="T23" s="29" t="s">
        <v>211</v>
      </c>
      <c r="U23" s="27">
        <v>6</v>
      </c>
      <c r="V23" s="27">
        <v>0</v>
      </c>
      <c r="W23" s="27">
        <v>6</v>
      </c>
      <c r="X23" s="27">
        <v>45</v>
      </c>
      <c r="Y23" s="27" t="s">
        <v>229</v>
      </c>
      <c r="Z23" s="27">
        <v>200</v>
      </c>
      <c r="AA23" s="1" t="s">
        <v>212</v>
      </c>
      <c r="AB23" s="29"/>
      <c r="AC23" s="29"/>
      <c r="AD23" s="1" t="s">
        <v>230</v>
      </c>
      <c r="AE23" s="1" t="s">
        <v>231</v>
      </c>
      <c r="AF23" s="1" t="s">
        <v>214</v>
      </c>
      <c r="AG23" s="27" t="s">
        <v>232</v>
      </c>
      <c r="AH23" s="27">
        <v>330</v>
      </c>
      <c r="AI23" s="27">
        <v>20</v>
      </c>
      <c r="AJ23" s="29" t="s">
        <v>94</v>
      </c>
      <c r="AK23" s="29" t="s">
        <v>94</v>
      </c>
      <c r="AL23" s="27" t="s">
        <v>93</v>
      </c>
      <c r="AM23" s="27" t="s">
        <v>93</v>
      </c>
      <c r="AN23" s="28" t="s">
        <v>93</v>
      </c>
      <c r="AO23" s="27" t="s">
        <v>93</v>
      </c>
      <c r="AP23" s="27" t="s">
        <v>93</v>
      </c>
      <c r="AQ23" s="27" t="s">
        <v>93</v>
      </c>
      <c r="AR23" s="27">
        <v>200</v>
      </c>
      <c r="AS23" s="27"/>
      <c r="AT23" s="27"/>
      <c r="AU23" s="27"/>
      <c r="AV23" s="29" t="s">
        <v>95</v>
      </c>
      <c r="AW23" s="29" t="s">
        <v>96</v>
      </c>
      <c r="AX23" s="28" t="s">
        <v>93</v>
      </c>
      <c r="AY23" s="28"/>
      <c r="AZ23" s="29" t="s">
        <v>96</v>
      </c>
      <c r="BA23" s="30" t="s">
        <v>233</v>
      </c>
      <c r="BB23" s="3" t="str">
        <f t="shared" si="2"/>
        <v>55.05162dN</v>
      </c>
      <c r="BC23" s="3" t="str">
        <f t="shared" si="3"/>
        <v>55.05162dN</v>
      </c>
      <c r="BD23" s="3" t="str">
        <f t="shared" si="4"/>
        <v>55.05162°N</v>
      </c>
      <c r="BE23" s="3" t="str">
        <f t="shared" si="5"/>
        <v>173.99062dW</v>
      </c>
      <c r="BF23" s="3" t="str">
        <f t="shared" si="6"/>
        <v>173.99062dW</v>
      </c>
      <c r="BG23" s="3" t="str">
        <f t="shared" si="7"/>
        <v>173.99062°W</v>
      </c>
      <c r="BH23" s="3" t="str">
        <f t="shared" si="8"/>
        <v/>
      </c>
      <c r="BI23" s="3" t="str">
        <f t="shared" si="9"/>
        <v/>
      </c>
      <c r="BJ23" s="3" t="str">
        <f t="shared" si="10"/>
        <v/>
      </c>
      <c r="BK23" s="3" t="str">
        <f t="shared" si="11"/>
        <v>n/a</v>
      </c>
      <c r="BL23" s="3" t="str">
        <f t="shared" si="12"/>
        <v/>
      </c>
      <c r="BM23" s="3" t="str">
        <f t="shared" si="13"/>
        <v/>
      </c>
    </row>
    <row r="24" spans="1:65" ht="30">
      <c r="A24" s="26">
        <v>40765</v>
      </c>
      <c r="B24" s="27">
        <v>17</v>
      </c>
      <c r="C24" s="27"/>
      <c r="D24" s="28">
        <v>0.98333333333333339</v>
      </c>
      <c r="E24" s="28">
        <v>0.98888888888888893</v>
      </c>
      <c r="F24" s="28"/>
      <c r="G24" s="28"/>
      <c r="H24" s="29" t="s">
        <v>114</v>
      </c>
      <c r="I24" s="29" t="s">
        <v>76</v>
      </c>
      <c r="J24" s="29" t="s">
        <v>77</v>
      </c>
      <c r="K24" s="29" t="s">
        <v>78</v>
      </c>
      <c r="L24" s="29" t="s">
        <v>204</v>
      </c>
      <c r="M24" s="29">
        <v>3763</v>
      </c>
      <c r="N24" s="27" t="s">
        <v>234</v>
      </c>
      <c r="O24" s="27" t="s">
        <v>235</v>
      </c>
      <c r="P24" s="29" t="s">
        <v>236</v>
      </c>
      <c r="Q24" s="29" t="s">
        <v>237</v>
      </c>
      <c r="R24" s="29" t="s">
        <v>209</v>
      </c>
      <c r="S24" s="8" t="s">
        <v>210</v>
      </c>
      <c r="T24" s="29" t="s">
        <v>211</v>
      </c>
      <c r="U24" s="27">
        <v>8</v>
      </c>
      <c r="V24" s="27">
        <v>0</v>
      </c>
      <c r="W24" s="27">
        <v>8</v>
      </c>
      <c r="X24" s="27">
        <v>45</v>
      </c>
      <c r="Y24" s="27" t="s">
        <v>87</v>
      </c>
      <c r="Z24" s="27">
        <v>30</v>
      </c>
      <c r="AA24" s="1" t="s">
        <v>212</v>
      </c>
      <c r="AB24" s="1"/>
      <c r="AC24" s="1"/>
      <c r="AD24" s="1" t="s">
        <v>213</v>
      </c>
      <c r="AE24" s="1" t="s">
        <v>238</v>
      </c>
      <c r="AF24" s="1" t="s">
        <v>214</v>
      </c>
      <c r="AG24" s="27" t="s">
        <v>239</v>
      </c>
      <c r="AH24" s="27">
        <v>0</v>
      </c>
      <c r="AI24" s="27">
        <v>307</v>
      </c>
      <c r="AJ24" s="29" t="s">
        <v>240</v>
      </c>
      <c r="AK24" s="29" t="s">
        <v>241</v>
      </c>
      <c r="AL24" s="31">
        <v>0.98333333333333339</v>
      </c>
      <c r="AM24" s="31">
        <v>0.98749999999999993</v>
      </c>
      <c r="AN24" s="16">
        <v>220</v>
      </c>
      <c r="AO24" s="31">
        <v>0.98749999999999993</v>
      </c>
      <c r="AP24" s="27">
        <v>220</v>
      </c>
      <c r="AQ24" s="31">
        <v>0.98749999999999993</v>
      </c>
      <c r="AR24" s="27">
        <v>1</v>
      </c>
      <c r="AS24" s="27">
        <v>30</v>
      </c>
      <c r="AT24" s="27">
        <v>1</v>
      </c>
      <c r="AU24" s="27">
        <v>1</v>
      </c>
      <c r="AV24" s="29" t="s">
        <v>242</v>
      </c>
      <c r="AW24" s="29" t="s">
        <v>96</v>
      </c>
      <c r="AX24" s="28">
        <v>2.7777777777777776E-2</v>
      </c>
      <c r="AY24" s="28"/>
      <c r="AZ24" s="29" t="s">
        <v>96</v>
      </c>
      <c r="BA24" s="30" t="s">
        <v>243</v>
      </c>
      <c r="BB24" s="3" t="str">
        <f t="shared" si="2"/>
        <v>55.14675dN</v>
      </c>
      <c r="BC24" s="3" t="str">
        <f t="shared" si="3"/>
        <v>55.14675dN</v>
      </c>
      <c r="BD24" s="3" t="str">
        <f t="shared" si="4"/>
        <v>55.14675°N</v>
      </c>
      <c r="BE24" s="3" t="str">
        <f t="shared" si="5"/>
        <v>176.82108dW</v>
      </c>
      <c r="BF24" s="3" t="str">
        <f t="shared" si="6"/>
        <v>176.82108dW</v>
      </c>
      <c r="BG24" s="3" t="str">
        <f t="shared" si="7"/>
        <v>176.82108°W</v>
      </c>
      <c r="BH24" s="3">
        <f t="shared" si="8"/>
        <v>220</v>
      </c>
      <c r="BI24" s="3" t="str">
        <f t="shared" si="9"/>
        <v/>
      </c>
      <c r="BJ24" s="3" t="str">
        <f t="shared" si="10"/>
        <v/>
      </c>
      <c r="BK24" s="3" t="str">
        <f t="shared" si="11"/>
        <v/>
      </c>
      <c r="BL24" s="3" t="str">
        <f t="shared" si="12"/>
        <v/>
      </c>
      <c r="BM24" s="3" t="str">
        <f t="shared" si="13"/>
        <v/>
      </c>
    </row>
    <row r="25" spans="1:65" ht="90">
      <c r="A25" s="26">
        <v>40767</v>
      </c>
      <c r="B25" s="27">
        <v>18</v>
      </c>
      <c r="C25" s="27"/>
      <c r="D25" s="28">
        <v>0.83263888888888893</v>
      </c>
      <c r="E25" s="28">
        <v>0.8354166666666667</v>
      </c>
      <c r="F25" s="28"/>
      <c r="G25" s="28"/>
      <c r="H25" s="29" t="s">
        <v>244</v>
      </c>
      <c r="I25" s="29" t="s">
        <v>245</v>
      </c>
      <c r="J25" s="29" t="s">
        <v>77</v>
      </c>
      <c r="K25" s="29" t="s">
        <v>78</v>
      </c>
      <c r="L25" s="29" t="s">
        <v>127</v>
      </c>
      <c r="M25" s="29">
        <v>3793</v>
      </c>
      <c r="N25" s="27" t="s">
        <v>246</v>
      </c>
      <c r="O25" s="27" t="s">
        <v>247</v>
      </c>
      <c r="P25" s="29" t="s">
        <v>248</v>
      </c>
      <c r="Q25" s="29" t="s">
        <v>249</v>
      </c>
      <c r="R25" s="29" t="s">
        <v>132</v>
      </c>
      <c r="S25" s="8" t="s">
        <v>93</v>
      </c>
      <c r="T25" s="29" t="s">
        <v>104</v>
      </c>
      <c r="U25" s="27">
        <v>1</v>
      </c>
      <c r="V25" s="27">
        <v>0</v>
      </c>
      <c r="W25" s="27">
        <v>1</v>
      </c>
      <c r="X25" s="27">
        <v>150</v>
      </c>
      <c r="Y25" s="27" t="s">
        <v>87</v>
      </c>
      <c r="Z25" s="27">
        <v>1000</v>
      </c>
      <c r="AA25" s="1" t="s">
        <v>169</v>
      </c>
      <c r="AB25" s="1"/>
      <c r="AC25" s="1"/>
      <c r="AD25" s="1" t="s">
        <v>134</v>
      </c>
      <c r="AE25" s="1" t="s">
        <v>134</v>
      </c>
      <c r="AF25" s="1" t="s">
        <v>214</v>
      </c>
      <c r="AG25" s="27" t="s">
        <v>250</v>
      </c>
      <c r="AH25" s="27" t="s">
        <v>92</v>
      </c>
      <c r="AI25" s="27">
        <v>195</v>
      </c>
      <c r="AJ25" s="29" t="s">
        <v>251</v>
      </c>
      <c r="AK25" s="29" t="s">
        <v>251</v>
      </c>
      <c r="AL25" s="27" t="s">
        <v>93</v>
      </c>
      <c r="AM25" s="27" t="s">
        <v>93</v>
      </c>
      <c r="AN25" s="27">
        <v>1100</v>
      </c>
      <c r="AO25" s="31">
        <v>0.83263888888888893</v>
      </c>
      <c r="AP25" s="27">
        <v>1100</v>
      </c>
      <c r="AQ25" s="31">
        <v>0.83263888888888893</v>
      </c>
      <c r="AR25" s="27">
        <v>1000</v>
      </c>
      <c r="AS25" s="27"/>
      <c r="AT25" s="27"/>
      <c r="AU25" s="27"/>
      <c r="AV25" s="29" t="s">
        <v>95</v>
      </c>
      <c r="AW25" s="29" t="s">
        <v>96</v>
      </c>
      <c r="AX25" s="28" t="s">
        <v>93</v>
      </c>
      <c r="AY25" s="28"/>
      <c r="AZ25" s="29" t="s">
        <v>96</v>
      </c>
      <c r="BA25" s="30" t="s">
        <v>252</v>
      </c>
      <c r="BB25" s="3" t="str">
        <f t="shared" si="2"/>
        <v>57.30178dN</v>
      </c>
      <c r="BC25" s="3" t="str">
        <f t="shared" si="3"/>
        <v>57.30178dN</v>
      </c>
      <c r="BD25" s="3" t="str">
        <f t="shared" si="4"/>
        <v>57.30178°N</v>
      </c>
      <c r="BE25" s="3" t="str">
        <f t="shared" si="5"/>
        <v>179.10565dE</v>
      </c>
      <c r="BF25" s="3" t="str">
        <f t="shared" si="6"/>
        <v>179.10565dE</v>
      </c>
      <c r="BG25" s="3" t="str">
        <f t="shared" si="7"/>
        <v>179.10565°E</v>
      </c>
      <c r="BH25" s="3" t="str">
        <f t="shared" si="8"/>
        <v/>
      </c>
      <c r="BI25" s="3">
        <f t="shared" si="9"/>
        <v>1100</v>
      </c>
      <c r="BJ25" s="3" t="str">
        <f t="shared" si="10"/>
        <v/>
      </c>
      <c r="BK25" s="3" t="str">
        <f t="shared" si="11"/>
        <v/>
      </c>
      <c r="BL25" s="3" t="str">
        <f t="shared" si="12"/>
        <v/>
      </c>
      <c r="BM25" s="3" t="str">
        <f t="shared" si="13"/>
        <v/>
      </c>
    </row>
    <row r="26" spans="1:65" ht="90">
      <c r="A26" s="26">
        <v>40768</v>
      </c>
      <c r="B26" s="27">
        <v>19</v>
      </c>
      <c r="C26" s="27"/>
      <c r="D26" s="28">
        <v>0.78125</v>
      </c>
      <c r="E26" s="28">
        <v>0.78194444444444444</v>
      </c>
      <c r="F26" s="28"/>
      <c r="G26" s="28"/>
      <c r="H26" s="29" t="s">
        <v>253</v>
      </c>
      <c r="I26" s="29" t="s">
        <v>245</v>
      </c>
      <c r="J26" s="29" t="s">
        <v>77</v>
      </c>
      <c r="K26" s="29" t="s">
        <v>78</v>
      </c>
      <c r="L26" s="29" t="s">
        <v>182</v>
      </c>
      <c r="M26" s="29">
        <v>3823</v>
      </c>
      <c r="N26" s="27" t="s">
        <v>254</v>
      </c>
      <c r="O26" s="27" t="s">
        <v>255</v>
      </c>
      <c r="P26" s="29" t="s">
        <v>256</v>
      </c>
      <c r="Q26" s="29" t="s">
        <v>257</v>
      </c>
      <c r="R26" s="16" t="s">
        <v>258</v>
      </c>
      <c r="S26" s="8" t="s">
        <v>93</v>
      </c>
      <c r="T26" s="29" t="s">
        <v>121</v>
      </c>
      <c r="U26" s="27">
        <v>1</v>
      </c>
      <c r="V26" s="27">
        <v>0</v>
      </c>
      <c r="W26" s="27">
        <v>1</v>
      </c>
      <c r="X26" s="27">
        <v>25</v>
      </c>
      <c r="Y26" s="27" t="s">
        <v>87</v>
      </c>
      <c r="Z26" s="27">
        <v>40</v>
      </c>
      <c r="AA26" s="1" t="s">
        <v>259</v>
      </c>
      <c r="AB26" s="1"/>
      <c r="AC26" s="1"/>
      <c r="AD26" s="1" t="s">
        <v>146</v>
      </c>
      <c r="AE26" s="1" t="s">
        <v>260</v>
      </c>
      <c r="AF26" s="1" t="s">
        <v>261</v>
      </c>
      <c r="AG26" s="27" t="s">
        <v>92</v>
      </c>
      <c r="AH26" s="27" t="s">
        <v>92</v>
      </c>
      <c r="AI26" s="27">
        <v>155</v>
      </c>
      <c r="AJ26" s="29" t="s">
        <v>262</v>
      </c>
      <c r="AK26" s="29" t="s">
        <v>241</v>
      </c>
      <c r="AL26" s="31">
        <v>0.78125</v>
      </c>
      <c r="AM26" s="28">
        <v>0.79236111111111107</v>
      </c>
      <c r="AN26" s="16">
        <v>215</v>
      </c>
      <c r="AO26" s="31">
        <v>0.78194444444444444</v>
      </c>
      <c r="AP26" s="27">
        <v>215</v>
      </c>
      <c r="AQ26" s="31">
        <v>0.78194444444444444</v>
      </c>
      <c r="AR26" s="27">
        <v>20</v>
      </c>
      <c r="AS26" s="27"/>
      <c r="AT26" s="27"/>
      <c r="AU26" s="27"/>
      <c r="AV26" s="29" t="s">
        <v>242</v>
      </c>
      <c r="AW26" s="29" t="s">
        <v>96</v>
      </c>
      <c r="AX26" s="28">
        <v>3.9583333333333331E-2</v>
      </c>
      <c r="AY26" s="28"/>
      <c r="AZ26" s="29" t="s">
        <v>96</v>
      </c>
      <c r="BA26" s="30" t="s">
        <v>263</v>
      </c>
      <c r="BB26" s="3" t="str">
        <f t="shared" si="2"/>
        <v>56.55917dN</v>
      </c>
      <c r="BC26" s="3" t="str">
        <f t="shared" si="3"/>
        <v>56.55917dN</v>
      </c>
      <c r="BD26" s="3" t="str">
        <f t="shared" si="4"/>
        <v>56.55917°N</v>
      </c>
      <c r="BE26" s="3" t="str">
        <f t="shared" si="5"/>
        <v>177.77583dE</v>
      </c>
      <c r="BF26" s="3" t="str">
        <f t="shared" si="6"/>
        <v>177.77583dE</v>
      </c>
      <c r="BG26" s="3" t="str">
        <f t="shared" si="7"/>
        <v>177.77583°E</v>
      </c>
      <c r="BH26" s="3" t="str">
        <f t="shared" si="8"/>
        <v/>
      </c>
      <c r="BI26" s="3" t="str">
        <f t="shared" si="9"/>
        <v/>
      </c>
      <c r="BJ26" s="3" t="str">
        <f t="shared" si="10"/>
        <v/>
      </c>
      <c r="BK26" s="3" t="str">
        <f t="shared" si="11"/>
        <v/>
      </c>
      <c r="BL26" s="3" t="str">
        <f t="shared" si="12"/>
        <v/>
      </c>
      <c r="BM26" s="3" t="str">
        <f t="shared" si="13"/>
        <v/>
      </c>
    </row>
    <row r="27" spans="1:65" ht="45">
      <c r="A27" s="26">
        <v>40769</v>
      </c>
      <c r="B27" s="27">
        <v>20</v>
      </c>
      <c r="C27" s="27"/>
      <c r="D27" s="28">
        <v>8.4722222222222213E-2</v>
      </c>
      <c r="E27" s="28">
        <v>8.7500000000000008E-2</v>
      </c>
      <c r="F27" s="28"/>
      <c r="G27" s="28"/>
      <c r="H27" s="29" t="s">
        <v>264</v>
      </c>
      <c r="I27" s="29" t="s">
        <v>265</v>
      </c>
      <c r="J27" s="29" t="s">
        <v>77</v>
      </c>
      <c r="K27" s="29" t="s">
        <v>266</v>
      </c>
      <c r="L27" s="29" t="s">
        <v>267</v>
      </c>
      <c r="M27" s="29">
        <v>3810</v>
      </c>
      <c r="N27" s="27" t="s">
        <v>268</v>
      </c>
      <c r="O27" s="27" t="s">
        <v>269</v>
      </c>
      <c r="P27" s="29" t="s">
        <v>270</v>
      </c>
      <c r="Q27" s="29" t="s">
        <v>271</v>
      </c>
      <c r="R27" s="16" t="s">
        <v>209</v>
      </c>
      <c r="S27" s="8" t="s">
        <v>210</v>
      </c>
      <c r="T27" s="29" t="s">
        <v>211</v>
      </c>
      <c r="U27" s="27">
        <v>8</v>
      </c>
      <c r="V27" s="27">
        <v>0</v>
      </c>
      <c r="W27" s="27">
        <v>8</v>
      </c>
      <c r="X27" s="27">
        <v>45</v>
      </c>
      <c r="Y27" s="27">
        <v>9</v>
      </c>
      <c r="Z27" s="27">
        <v>100</v>
      </c>
      <c r="AA27" s="1" t="s">
        <v>272</v>
      </c>
      <c r="AB27" s="1"/>
      <c r="AC27" s="1"/>
      <c r="AD27" s="1" t="s">
        <v>273</v>
      </c>
      <c r="AE27" s="1" t="s">
        <v>274</v>
      </c>
      <c r="AF27" s="1" t="s">
        <v>275</v>
      </c>
      <c r="AG27" s="27" t="s">
        <v>276</v>
      </c>
      <c r="AH27" s="27">
        <v>360</v>
      </c>
      <c r="AI27" s="27">
        <v>90</v>
      </c>
      <c r="AJ27" s="29" t="s">
        <v>262</v>
      </c>
      <c r="AK27" s="29" t="s">
        <v>241</v>
      </c>
      <c r="AL27" s="31">
        <v>8.4722222222222213E-2</v>
      </c>
      <c r="AM27" s="31">
        <v>8.6111111111111124E-2</v>
      </c>
      <c r="AN27" s="27">
        <v>600</v>
      </c>
      <c r="AO27" s="31">
        <v>8.4722222222222213E-2</v>
      </c>
      <c r="AP27" s="27">
        <v>600</v>
      </c>
      <c r="AQ27" s="31">
        <v>8.4722222222222213E-2</v>
      </c>
      <c r="AR27" s="27">
        <v>350</v>
      </c>
      <c r="AS27" s="27"/>
      <c r="AT27" s="27"/>
      <c r="AU27" s="27"/>
      <c r="AV27" s="29" t="s">
        <v>242</v>
      </c>
      <c r="AW27" s="29" t="s">
        <v>96</v>
      </c>
      <c r="AX27" s="28">
        <v>2.7777777777777779E-3</v>
      </c>
      <c r="AY27" s="28"/>
      <c r="AZ27" s="29" t="s">
        <v>96</v>
      </c>
      <c r="BA27" s="30" t="s">
        <v>277</v>
      </c>
      <c r="BB27" s="3" t="str">
        <f t="shared" si="2"/>
        <v>57.03842dN</v>
      </c>
      <c r="BC27" s="3" t="str">
        <f t="shared" si="3"/>
        <v>57.03842dN</v>
      </c>
      <c r="BD27" s="3" t="str">
        <f t="shared" si="4"/>
        <v>57.03842°N</v>
      </c>
      <c r="BE27" s="3" t="str">
        <f t="shared" si="5"/>
        <v>178.07002dE</v>
      </c>
      <c r="BF27" s="3" t="str">
        <f t="shared" si="6"/>
        <v>178.07002dE</v>
      </c>
      <c r="BG27" s="3" t="str">
        <f t="shared" si="7"/>
        <v>178.07002°E</v>
      </c>
      <c r="BH27" s="3">
        <f t="shared" si="8"/>
        <v>600</v>
      </c>
      <c r="BI27" s="3" t="str">
        <f t="shared" si="9"/>
        <v/>
      </c>
      <c r="BJ27" s="3" t="str">
        <f t="shared" si="10"/>
        <v/>
      </c>
      <c r="BK27" s="3" t="str">
        <f t="shared" si="11"/>
        <v/>
      </c>
      <c r="BL27" s="3" t="str">
        <f t="shared" si="12"/>
        <v/>
      </c>
      <c r="BM27" s="3" t="str">
        <f t="shared" si="13"/>
        <v/>
      </c>
    </row>
    <row r="28" spans="1:65" ht="60">
      <c r="A28" s="26">
        <v>40769</v>
      </c>
      <c r="B28" s="27">
        <v>21</v>
      </c>
      <c r="C28" s="27"/>
      <c r="D28" s="28">
        <v>0.17569444444444446</v>
      </c>
      <c r="E28" s="28">
        <v>0.17916666666666667</v>
      </c>
      <c r="F28" s="28"/>
      <c r="G28" s="28"/>
      <c r="H28" s="29" t="s">
        <v>278</v>
      </c>
      <c r="I28" s="29" t="s">
        <v>265</v>
      </c>
      <c r="J28" s="29" t="s">
        <v>77</v>
      </c>
      <c r="K28" s="29" t="s">
        <v>279</v>
      </c>
      <c r="L28" s="29" t="s">
        <v>280</v>
      </c>
      <c r="M28" s="29">
        <v>3806</v>
      </c>
      <c r="N28" s="27" t="s">
        <v>281</v>
      </c>
      <c r="O28" s="27" t="s">
        <v>282</v>
      </c>
      <c r="P28" s="29" t="s">
        <v>283</v>
      </c>
      <c r="Q28" s="29" t="s">
        <v>284</v>
      </c>
      <c r="R28" s="16" t="s">
        <v>102</v>
      </c>
      <c r="S28" s="8" t="s">
        <v>103</v>
      </c>
      <c r="T28" s="29" t="s">
        <v>104</v>
      </c>
      <c r="U28" s="27">
        <v>1</v>
      </c>
      <c r="V28" s="27">
        <v>0</v>
      </c>
      <c r="W28" s="27">
        <v>1</v>
      </c>
      <c r="X28" s="27">
        <v>300</v>
      </c>
      <c r="Y28" s="27" t="s">
        <v>285</v>
      </c>
      <c r="Z28" s="27">
        <v>900</v>
      </c>
      <c r="AA28" s="1" t="s">
        <v>286</v>
      </c>
      <c r="AB28" s="1"/>
      <c r="AC28" s="1"/>
      <c r="AD28" s="1" t="s">
        <v>287</v>
      </c>
      <c r="AE28" s="1" t="s">
        <v>274</v>
      </c>
      <c r="AF28" s="1" t="s">
        <v>109</v>
      </c>
      <c r="AG28" s="29" t="s">
        <v>288</v>
      </c>
      <c r="AH28" s="27">
        <v>80</v>
      </c>
      <c r="AI28" s="27">
        <v>150</v>
      </c>
      <c r="AJ28" s="29" t="s">
        <v>262</v>
      </c>
      <c r="AK28" s="29" t="s">
        <v>241</v>
      </c>
      <c r="AL28" s="31">
        <v>0.17569444444444446</v>
      </c>
      <c r="AM28" s="31">
        <v>0.17916666666666667</v>
      </c>
      <c r="AN28" s="27">
        <v>900</v>
      </c>
      <c r="AO28" s="31">
        <v>0.17569444444444446</v>
      </c>
      <c r="AP28" s="27">
        <v>900</v>
      </c>
      <c r="AQ28" s="31">
        <v>0.17916666666666667</v>
      </c>
      <c r="AR28" s="27">
        <v>750</v>
      </c>
      <c r="AS28" s="27"/>
      <c r="AT28" s="27"/>
      <c r="AU28" s="27"/>
      <c r="AV28" s="29" t="s">
        <v>242</v>
      </c>
      <c r="AW28" s="29" t="s">
        <v>96</v>
      </c>
      <c r="AX28" s="28">
        <v>4.027777777777778E-2</v>
      </c>
      <c r="AY28" s="28"/>
      <c r="AZ28" s="29" t="s">
        <v>96</v>
      </c>
      <c r="BA28" s="30" t="s">
        <v>289</v>
      </c>
      <c r="BB28" s="3" t="str">
        <f t="shared" si="2"/>
        <v>56.97782dN</v>
      </c>
      <c r="BC28" s="3" t="str">
        <f t="shared" si="3"/>
        <v>56.97782dN</v>
      </c>
      <c r="BD28" s="3" t="str">
        <f t="shared" si="4"/>
        <v>56.97782°N</v>
      </c>
      <c r="BE28" s="3" t="str">
        <f t="shared" si="5"/>
        <v>178.01373dE</v>
      </c>
      <c r="BF28" s="3" t="str">
        <f t="shared" si="6"/>
        <v>178.01373dE</v>
      </c>
      <c r="BG28" s="3" t="str">
        <f t="shared" si="7"/>
        <v>178.01373°E</v>
      </c>
      <c r="BH28" s="3" t="str">
        <f t="shared" si="8"/>
        <v/>
      </c>
      <c r="BI28" s="3">
        <f t="shared" si="9"/>
        <v>900</v>
      </c>
      <c r="BJ28" s="3" t="str">
        <f t="shared" si="10"/>
        <v/>
      </c>
      <c r="BK28" s="3" t="str">
        <f t="shared" si="11"/>
        <v/>
      </c>
      <c r="BL28" s="3" t="str">
        <f t="shared" si="12"/>
        <v/>
      </c>
      <c r="BM28" s="3" t="str">
        <f t="shared" si="13"/>
        <v/>
      </c>
    </row>
    <row r="29" spans="1:65" ht="60">
      <c r="A29" s="26">
        <v>40770</v>
      </c>
      <c r="B29" s="27">
        <v>22</v>
      </c>
      <c r="C29" s="27"/>
      <c r="D29" s="28">
        <v>0.89861111111111114</v>
      </c>
      <c r="E29" s="28">
        <v>0.9159722222222223</v>
      </c>
      <c r="F29" s="28"/>
      <c r="G29" s="28"/>
      <c r="H29" s="29" t="s">
        <v>172</v>
      </c>
      <c r="I29" s="29" t="s">
        <v>265</v>
      </c>
      <c r="J29" s="29" t="s">
        <v>77</v>
      </c>
      <c r="K29" s="29" t="s">
        <v>279</v>
      </c>
      <c r="L29" s="29" t="s">
        <v>280</v>
      </c>
      <c r="M29" s="29">
        <v>3769</v>
      </c>
      <c r="N29" s="27" t="s">
        <v>290</v>
      </c>
      <c r="O29" s="27" t="s">
        <v>291</v>
      </c>
      <c r="P29" s="29" t="s">
        <v>292</v>
      </c>
      <c r="Q29" s="29" t="s">
        <v>293</v>
      </c>
      <c r="R29" s="16" t="s">
        <v>102</v>
      </c>
      <c r="S29" s="8" t="s">
        <v>103</v>
      </c>
      <c r="T29" s="29" t="s">
        <v>104</v>
      </c>
      <c r="U29" s="27">
        <v>2</v>
      </c>
      <c r="V29" s="27">
        <v>0</v>
      </c>
      <c r="W29" s="27">
        <v>2</v>
      </c>
      <c r="X29" s="27">
        <v>310</v>
      </c>
      <c r="Y29" s="27" t="s">
        <v>294</v>
      </c>
      <c r="Z29" s="27">
        <v>4096</v>
      </c>
      <c r="AA29" s="1" t="s">
        <v>295</v>
      </c>
      <c r="AB29" s="1"/>
      <c r="AC29" s="1"/>
      <c r="AD29" s="1" t="s">
        <v>287</v>
      </c>
      <c r="AE29" s="1" t="s">
        <v>108</v>
      </c>
      <c r="AF29" s="1" t="s">
        <v>109</v>
      </c>
      <c r="AG29" s="27" t="s">
        <v>288</v>
      </c>
      <c r="AH29" s="27">
        <v>220</v>
      </c>
      <c r="AI29" s="27">
        <v>250</v>
      </c>
      <c r="AJ29" s="29" t="s">
        <v>262</v>
      </c>
      <c r="AK29" s="29" t="s">
        <v>262</v>
      </c>
      <c r="AL29" s="27" t="s">
        <v>93</v>
      </c>
      <c r="AM29" s="27" t="s">
        <v>93</v>
      </c>
      <c r="AN29" s="27">
        <v>4096</v>
      </c>
      <c r="AO29" s="31">
        <v>0.89861111111111114</v>
      </c>
      <c r="AP29" s="27">
        <v>4096</v>
      </c>
      <c r="AQ29" s="31">
        <v>0.89861111111111114</v>
      </c>
      <c r="AR29" s="27">
        <v>4096</v>
      </c>
      <c r="AS29" s="27"/>
      <c r="AT29" s="27"/>
      <c r="AU29" s="27"/>
      <c r="AV29" s="29" t="s">
        <v>95</v>
      </c>
      <c r="AW29" s="29" t="s">
        <v>96</v>
      </c>
      <c r="AX29" s="28">
        <v>0</v>
      </c>
      <c r="AY29" s="28"/>
      <c r="AZ29" s="29" t="s">
        <v>96</v>
      </c>
      <c r="BA29" s="30" t="s">
        <v>296</v>
      </c>
      <c r="BB29" s="3" t="str">
        <f t="shared" si="2"/>
        <v>57.64067dN</v>
      </c>
      <c r="BC29" s="3" t="str">
        <f t="shared" si="3"/>
        <v>57.64067dN</v>
      </c>
      <c r="BD29" s="3" t="str">
        <f t="shared" si="4"/>
        <v>57.64067°N</v>
      </c>
      <c r="BE29" s="3" t="str">
        <f t="shared" si="5"/>
        <v>176.09083dE</v>
      </c>
      <c r="BF29" s="3" t="str">
        <f t="shared" si="6"/>
        <v>176.09083dE</v>
      </c>
      <c r="BG29" s="3" t="str">
        <f t="shared" si="7"/>
        <v>176.09083°E</v>
      </c>
      <c r="BH29" s="3" t="str">
        <f t="shared" si="8"/>
        <v/>
      </c>
      <c r="BI29" s="3">
        <f t="shared" si="9"/>
        <v>4096</v>
      </c>
      <c r="BJ29" s="3" t="str">
        <f t="shared" si="10"/>
        <v/>
      </c>
      <c r="BK29" s="3" t="str">
        <f t="shared" si="11"/>
        <v/>
      </c>
      <c r="BL29" s="3" t="str">
        <f t="shared" si="12"/>
        <v/>
      </c>
      <c r="BM29" s="3" t="str">
        <f t="shared" si="13"/>
        <v/>
      </c>
    </row>
    <row r="30" spans="1:65" ht="75">
      <c r="A30" s="26">
        <v>40771</v>
      </c>
      <c r="B30" s="27">
        <v>23</v>
      </c>
      <c r="C30" s="27"/>
      <c r="D30" s="28">
        <v>0.12013888888888889</v>
      </c>
      <c r="E30" s="28">
        <v>0.12222222222222223</v>
      </c>
      <c r="F30" s="28"/>
      <c r="G30" s="28"/>
      <c r="H30" s="29" t="s">
        <v>297</v>
      </c>
      <c r="I30" s="29" t="s">
        <v>265</v>
      </c>
      <c r="J30" s="29" t="s">
        <v>77</v>
      </c>
      <c r="K30" s="29" t="s">
        <v>279</v>
      </c>
      <c r="L30" s="29" t="s">
        <v>280</v>
      </c>
      <c r="M30" s="29">
        <v>3761</v>
      </c>
      <c r="N30" s="27" t="s">
        <v>298</v>
      </c>
      <c r="O30" s="27" t="s">
        <v>299</v>
      </c>
      <c r="P30" s="29" t="s">
        <v>300</v>
      </c>
      <c r="Q30" s="29" t="s">
        <v>301</v>
      </c>
      <c r="R30" s="16" t="s">
        <v>209</v>
      </c>
      <c r="S30" s="8" t="s">
        <v>210</v>
      </c>
      <c r="T30" s="29" t="s">
        <v>211</v>
      </c>
      <c r="U30" s="27">
        <v>5</v>
      </c>
      <c r="V30" s="27">
        <v>0</v>
      </c>
      <c r="W30" s="27">
        <v>5</v>
      </c>
      <c r="X30" s="27">
        <v>340</v>
      </c>
      <c r="Y30" s="27" t="s">
        <v>285</v>
      </c>
      <c r="Z30" s="27">
        <v>50</v>
      </c>
      <c r="AA30" s="1" t="s">
        <v>302</v>
      </c>
      <c r="AB30" s="1"/>
      <c r="AC30" s="1"/>
      <c r="AD30" s="1" t="s">
        <v>303</v>
      </c>
      <c r="AE30" s="1" t="s">
        <v>304</v>
      </c>
      <c r="AF30" s="1" t="s">
        <v>214</v>
      </c>
      <c r="AG30" s="27" t="s">
        <v>305</v>
      </c>
      <c r="AH30" s="27">
        <v>40</v>
      </c>
      <c r="AI30" s="27">
        <v>40</v>
      </c>
      <c r="AJ30" s="29" t="s">
        <v>262</v>
      </c>
      <c r="AK30" s="29" t="s">
        <v>241</v>
      </c>
      <c r="AL30" s="31">
        <v>0.12013888888888889</v>
      </c>
      <c r="AM30" s="31">
        <v>0.12222222222222223</v>
      </c>
      <c r="AN30" s="27">
        <v>300</v>
      </c>
      <c r="AO30" s="31">
        <v>0.12013888888888889</v>
      </c>
      <c r="AP30" s="27">
        <v>300</v>
      </c>
      <c r="AQ30" s="31">
        <v>0.12013888888888889</v>
      </c>
      <c r="AR30" s="27">
        <v>10</v>
      </c>
      <c r="AS30" s="27"/>
      <c r="AT30" s="27"/>
      <c r="AU30" s="27"/>
      <c r="AV30" s="29" t="s">
        <v>242</v>
      </c>
      <c r="AW30" s="29" t="s">
        <v>96</v>
      </c>
      <c r="AX30" s="28">
        <v>2.7777777777777779E-3</v>
      </c>
      <c r="AY30" s="28"/>
      <c r="AZ30" s="29" t="s">
        <v>96</v>
      </c>
      <c r="BA30" s="30" t="s">
        <v>306</v>
      </c>
      <c r="BB30" s="3" t="str">
        <f t="shared" si="2"/>
        <v>57.97083dN</v>
      </c>
      <c r="BC30" s="3" t="str">
        <f t="shared" si="3"/>
        <v>57.97083dN</v>
      </c>
      <c r="BD30" s="3" t="str">
        <f t="shared" si="4"/>
        <v>57.97083°N</v>
      </c>
      <c r="BE30" s="3" t="str">
        <f t="shared" si="5"/>
        <v>176.61653dE</v>
      </c>
      <c r="BF30" s="3" t="str">
        <f t="shared" si="6"/>
        <v>176.61653dE</v>
      </c>
      <c r="BG30" s="3" t="str">
        <f t="shared" si="7"/>
        <v>176.61653°E</v>
      </c>
      <c r="BH30" s="3">
        <f t="shared" si="8"/>
        <v>300</v>
      </c>
      <c r="BI30" s="3" t="str">
        <f t="shared" si="9"/>
        <v/>
      </c>
      <c r="BJ30" s="3" t="str">
        <f t="shared" si="10"/>
        <v/>
      </c>
      <c r="BK30" s="3" t="str">
        <f t="shared" si="11"/>
        <v/>
      </c>
      <c r="BL30" s="3" t="str">
        <f t="shared" si="12"/>
        <v/>
      </c>
      <c r="BM30" s="3" t="str">
        <f t="shared" si="13"/>
        <v/>
      </c>
    </row>
    <row r="31" spans="1:65" ht="30">
      <c r="A31" s="26">
        <v>40772</v>
      </c>
      <c r="B31" s="32">
        <v>24</v>
      </c>
      <c r="C31" s="32"/>
      <c r="D31" s="33">
        <v>0.95763888888888893</v>
      </c>
      <c r="E31" s="33">
        <v>0.95763888888888893</v>
      </c>
      <c r="F31" s="33"/>
      <c r="G31" s="33"/>
      <c r="H31" s="34" t="s">
        <v>126</v>
      </c>
      <c r="I31" s="34" t="s">
        <v>265</v>
      </c>
      <c r="J31" s="29" t="s">
        <v>77</v>
      </c>
      <c r="K31" s="34" t="s">
        <v>279</v>
      </c>
      <c r="L31" s="34" t="s">
        <v>280</v>
      </c>
      <c r="M31" s="34">
        <v>3795</v>
      </c>
      <c r="N31" s="32" t="s">
        <v>307</v>
      </c>
      <c r="O31" s="32" t="s">
        <v>308</v>
      </c>
      <c r="P31" s="34" t="s">
        <v>309</v>
      </c>
      <c r="Q31" s="34" t="s">
        <v>310</v>
      </c>
      <c r="R31" s="16" t="s">
        <v>102</v>
      </c>
      <c r="S31" s="9" t="s">
        <v>103</v>
      </c>
      <c r="T31" s="34" t="s">
        <v>104</v>
      </c>
      <c r="U31" s="32">
        <v>1</v>
      </c>
      <c r="V31" s="32">
        <v>0</v>
      </c>
      <c r="W31" s="32">
        <v>1</v>
      </c>
      <c r="X31" s="32">
        <v>220</v>
      </c>
      <c r="Y31" s="32" t="s">
        <v>311</v>
      </c>
      <c r="Z31" s="32">
        <v>2614</v>
      </c>
      <c r="AA31" s="10" t="s">
        <v>312</v>
      </c>
      <c r="AB31" s="10"/>
      <c r="AC31" s="10"/>
      <c r="AD31" s="10" t="s">
        <v>287</v>
      </c>
      <c r="AE31" s="10" t="s">
        <v>313</v>
      </c>
      <c r="AF31" s="10" t="s">
        <v>109</v>
      </c>
      <c r="AG31" s="32" t="s">
        <v>110</v>
      </c>
      <c r="AH31" s="32">
        <v>115</v>
      </c>
      <c r="AI31" s="32">
        <v>115</v>
      </c>
      <c r="AJ31" s="34" t="s">
        <v>262</v>
      </c>
      <c r="AK31" s="34" t="s">
        <v>262</v>
      </c>
      <c r="AL31" s="32"/>
      <c r="AM31" s="32"/>
      <c r="AN31" s="32">
        <v>2614</v>
      </c>
      <c r="AO31" s="35">
        <v>0.95763888888888893</v>
      </c>
      <c r="AP31" s="32">
        <v>2614</v>
      </c>
      <c r="AQ31" s="35">
        <v>0.95763888888888893</v>
      </c>
      <c r="AR31" s="32">
        <v>2614</v>
      </c>
      <c r="AS31" s="32"/>
      <c r="AT31" s="32"/>
      <c r="AU31" s="32"/>
      <c r="AV31" s="34" t="s">
        <v>95</v>
      </c>
      <c r="AW31" s="34" t="s">
        <v>96</v>
      </c>
      <c r="AX31" s="33"/>
      <c r="AY31" s="33"/>
      <c r="AZ31" s="34" t="s">
        <v>96</v>
      </c>
      <c r="BA31" s="36" t="s">
        <v>314</v>
      </c>
      <c r="BB31" s="3" t="str">
        <f t="shared" si="2"/>
        <v>57.46347dN</v>
      </c>
      <c r="BC31" s="3" t="str">
        <f t="shared" si="3"/>
        <v>57.46347dN</v>
      </c>
      <c r="BD31" s="3" t="str">
        <f t="shared" si="4"/>
        <v>57.46347°N</v>
      </c>
      <c r="BE31" s="3" t="str">
        <f t="shared" si="5"/>
        <v>176.69617dE</v>
      </c>
      <c r="BF31" s="3" t="str">
        <f t="shared" si="6"/>
        <v>176.69617dE</v>
      </c>
      <c r="BG31" s="3" t="str">
        <f t="shared" si="7"/>
        <v>176.69617°E</v>
      </c>
      <c r="BH31" s="3" t="str">
        <f t="shared" si="8"/>
        <v/>
      </c>
      <c r="BI31" s="3">
        <f t="shared" si="9"/>
        <v>2614</v>
      </c>
      <c r="BJ31" s="3" t="str">
        <f t="shared" si="10"/>
        <v/>
      </c>
      <c r="BK31" s="3" t="str">
        <f t="shared" si="11"/>
        <v/>
      </c>
      <c r="BL31" s="3" t="str">
        <f t="shared" si="12"/>
        <v/>
      </c>
      <c r="BM31" s="3" t="str">
        <f t="shared" si="13"/>
        <v/>
      </c>
    </row>
    <row r="32" spans="1:65" ht="30">
      <c r="A32" s="26">
        <v>40773</v>
      </c>
      <c r="B32" s="32">
        <v>25</v>
      </c>
      <c r="C32" s="32"/>
      <c r="D32" s="33">
        <v>0.7715277777777777</v>
      </c>
      <c r="E32" s="33">
        <v>0.77361111111111114</v>
      </c>
      <c r="F32" s="33"/>
      <c r="G32" s="33"/>
      <c r="H32" s="34" t="s">
        <v>147</v>
      </c>
      <c r="I32" s="34" t="s">
        <v>266</v>
      </c>
      <c r="J32" s="29" t="s">
        <v>77</v>
      </c>
      <c r="K32" s="34" t="s">
        <v>279</v>
      </c>
      <c r="L32" s="34" t="s">
        <v>267</v>
      </c>
      <c r="M32" s="34">
        <v>3816</v>
      </c>
      <c r="N32" s="32" t="s">
        <v>315</v>
      </c>
      <c r="O32" s="32" t="s">
        <v>316</v>
      </c>
      <c r="P32" s="29" t="s">
        <v>317</v>
      </c>
      <c r="Q32" s="29" t="s">
        <v>318</v>
      </c>
      <c r="R32" s="29" t="s">
        <v>209</v>
      </c>
      <c r="S32" s="8" t="s">
        <v>210</v>
      </c>
      <c r="T32" s="29" t="s">
        <v>211</v>
      </c>
      <c r="U32" s="27">
        <v>4</v>
      </c>
      <c r="V32" s="27">
        <v>0</v>
      </c>
      <c r="W32" s="27">
        <v>4</v>
      </c>
      <c r="X32" s="32">
        <v>90</v>
      </c>
      <c r="Y32" s="32" t="s">
        <v>285</v>
      </c>
      <c r="Z32" s="32">
        <v>630</v>
      </c>
      <c r="AA32" s="10" t="s">
        <v>319</v>
      </c>
      <c r="AB32" s="10"/>
      <c r="AC32" s="10"/>
      <c r="AD32" s="10" t="s">
        <v>320</v>
      </c>
      <c r="AE32" s="10" t="s">
        <v>320</v>
      </c>
      <c r="AF32" s="10" t="s">
        <v>214</v>
      </c>
      <c r="AG32" s="32" t="s">
        <v>321</v>
      </c>
      <c r="AH32" s="32">
        <v>304</v>
      </c>
      <c r="AI32" s="32">
        <v>304</v>
      </c>
      <c r="AJ32" s="34" t="s">
        <v>262</v>
      </c>
      <c r="AK32" s="34" t="s">
        <v>241</v>
      </c>
      <c r="AL32" s="35">
        <v>0.77083333333333337</v>
      </c>
      <c r="AM32" s="32" t="s">
        <v>92</v>
      </c>
      <c r="AN32" s="32">
        <v>800</v>
      </c>
      <c r="AO32" s="35">
        <v>0.77083333333333337</v>
      </c>
      <c r="AP32" s="32">
        <v>800</v>
      </c>
      <c r="AQ32" s="35">
        <v>0.77083333333333337</v>
      </c>
      <c r="AR32" s="32">
        <v>630</v>
      </c>
      <c r="AS32" s="32"/>
      <c r="AT32" s="32"/>
      <c r="AU32" s="32"/>
      <c r="AV32" s="34" t="s">
        <v>242</v>
      </c>
      <c r="AW32" s="34" t="s">
        <v>96</v>
      </c>
      <c r="AX32" s="33">
        <v>4.0972222222222222E-2</v>
      </c>
      <c r="AY32" s="33"/>
      <c r="AZ32" s="34" t="s">
        <v>96</v>
      </c>
      <c r="BA32" s="30" t="s">
        <v>322</v>
      </c>
      <c r="BB32" s="3" t="str">
        <f t="shared" si="2"/>
        <v>56.92213dN</v>
      </c>
      <c r="BC32" s="3" t="str">
        <f t="shared" si="3"/>
        <v>56.92213dN</v>
      </c>
      <c r="BD32" s="3" t="str">
        <f t="shared" si="4"/>
        <v>56.92213°N</v>
      </c>
      <c r="BE32" s="3" t="str">
        <f t="shared" si="5"/>
        <v>178.68500dE</v>
      </c>
      <c r="BF32" s="3" t="str">
        <f t="shared" si="6"/>
        <v>178.68500dE</v>
      </c>
      <c r="BG32" s="3" t="str">
        <f t="shared" si="7"/>
        <v>178.68500°E</v>
      </c>
      <c r="BH32" s="3">
        <f t="shared" si="8"/>
        <v>800</v>
      </c>
      <c r="BI32" s="3" t="str">
        <f t="shared" si="9"/>
        <v/>
      </c>
      <c r="BJ32" s="3" t="str">
        <f t="shared" si="10"/>
        <v/>
      </c>
      <c r="BK32" s="3" t="str">
        <f t="shared" si="11"/>
        <v/>
      </c>
      <c r="BL32" s="3" t="str">
        <f t="shared" si="12"/>
        <v/>
      </c>
      <c r="BM32" s="3" t="str">
        <f t="shared" si="13"/>
        <v/>
      </c>
    </row>
    <row r="33" spans="1:65" ht="30">
      <c r="A33" s="26">
        <v>40773</v>
      </c>
      <c r="B33" s="27">
        <v>26</v>
      </c>
      <c r="C33" s="27"/>
      <c r="D33" s="28">
        <v>0.99861111111111101</v>
      </c>
      <c r="E33" s="28">
        <v>0.99861111111111101</v>
      </c>
      <c r="F33" s="28"/>
      <c r="G33" s="28"/>
      <c r="H33" s="29" t="s">
        <v>126</v>
      </c>
      <c r="I33" s="29" t="s">
        <v>266</v>
      </c>
      <c r="J33" s="29" t="s">
        <v>77</v>
      </c>
      <c r="K33" s="29" t="s">
        <v>279</v>
      </c>
      <c r="L33" s="29" t="s">
        <v>267</v>
      </c>
      <c r="M33" s="29">
        <v>3805</v>
      </c>
      <c r="N33" s="32" t="s">
        <v>323</v>
      </c>
      <c r="O33" s="32" t="s">
        <v>324</v>
      </c>
      <c r="P33" s="29" t="s">
        <v>325</v>
      </c>
      <c r="Q33" s="29" t="s">
        <v>326</v>
      </c>
      <c r="R33" s="16" t="s">
        <v>209</v>
      </c>
      <c r="S33" s="8" t="s">
        <v>210</v>
      </c>
      <c r="T33" s="29" t="s">
        <v>211</v>
      </c>
      <c r="U33" s="27">
        <v>2</v>
      </c>
      <c r="V33" s="27">
        <v>0</v>
      </c>
      <c r="W33" s="27">
        <v>2</v>
      </c>
      <c r="X33" s="27">
        <v>50</v>
      </c>
      <c r="Y33" s="27" t="s">
        <v>285</v>
      </c>
      <c r="Z33" s="27">
        <v>1200</v>
      </c>
      <c r="AA33" s="1" t="s">
        <v>327</v>
      </c>
      <c r="AB33" s="29"/>
      <c r="AC33" s="29"/>
      <c r="AD33" s="1" t="s">
        <v>328</v>
      </c>
      <c r="AE33" s="1" t="s">
        <v>213</v>
      </c>
      <c r="AF33" s="1" t="s">
        <v>275</v>
      </c>
      <c r="AG33" s="27" t="s">
        <v>321</v>
      </c>
      <c r="AH33" s="27">
        <v>307</v>
      </c>
      <c r="AI33" s="27">
        <v>307</v>
      </c>
      <c r="AJ33" s="29" t="s">
        <v>262</v>
      </c>
      <c r="AK33" s="29" t="s">
        <v>262</v>
      </c>
      <c r="AL33" s="27"/>
      <c r="AM33" s="27"/>
      <c r="AN33" s="27">
        <v>1250</v>
      </c>
      <c r="AO33" s="31">
        <v>0.99861111111111101</v>
      </c>
      <c r="AP33" s="27">
        <v>1250</v>
      </c>
      <c r="AQ33" s="31">
        <v>0.99861111111111101</v>
      </c>
      <c r="AR33" s="27">
        <v>1200</v>
      </c>
      <c r="AS33" s="27"/>
      <c r="AT33" s="27"/>
      <c r="AU33" s="27"/>
      <c r="AV33" s="29" t="s">
        <v>95</v>
      </c>
      <c r="AW33" s="29" t="s">
        <v>96</v>
      </c>
      <c r="AX33" s="28"/>
      <c r="AY33" s="28"/>
      <c r="AZ33" s="29" t="s">
        <v>96</v>
      </c>
      <c r="BA33" s="30" t="s">
        <v>329</v>
      </c>
      <c r="BB33" s="3" t="str">
        <f t="shared" si="2"/>
        <v>57.15257dN</v>
      </c>
      <c r="BC33" s="3" t="str">
        <f t="shared" si="3"/>
        <v>57.15257dN</v>
      </c>
      <c r="BD33" s="3" t="str">
        <f t="shared" si="4"/>
        <v>57.15257°N</v>
      </c>
      <c r="BE33" s="3" t="str">
        <f t="shared" si="5"/>
        <v>178.05687dE</v>
      </c>
      <c r="BF33" s="3" t="str">
        <f t="shared" si="6"/>
        <v>178.05687dE</v>
      </c>
      <c r="BG33" s="3" t="str">
        <f t="shared" si="7"/>
        <v>178.05687°E</v>
      </c>
      <c r="BH33" s="3">
        <f t="shared" si="8"/>
        <v>1250</v>
      </c>
      <c r="BI33" s="3" t="str">
        <f t="shared" si="9"/>
        <v/>
      </c>
      <c r="BJ33" s="3" t="str">
        <f t="shared" si="10"/>
        <v/>
      </c>
      <c r="BK33" s="3" t="str">
        <f t="shared" si="11"/>
        <v/>
      </c>
      <c r="BL33" s="3" t="str">
        <f t="shared" si="12"/>
        <v/>
      </c>
      <c r="BM33" s="3" t="str">
        <f t="shared" si="13"/>
        <v/>
      </c>
    </row>
    <row r="34" spans="1:65" ht="45">
      <c r="A34" s="26">
        <v>40774</v>
      </c>
      <c r="B34" s="27">
        <v>27</v>
      </c>
      <c r="C34" s="27"/>
      <c r="D34" s="33">
        <v>0.31041666666666667</v>
      </c>
      <c r="E34" s="33">
        <v>0.31944444444444448</v>
      </c>
      <c r="F34" s="33"/>
      <c r="G34" s="33"/>
      <c r="H34" s="34" t="s">
        <v>330</v>
      </c>
      <c r="I34" s="34" t="s">
        <v>265</v>
      </c>
      <c r="J34" s="29" t="s">
        <v>77</v>
      </c>
      <c r="K34" s="34" t="s">
        <v>279</v>
      </c>
      <c r="L34" s="34" t="s">
        <v>280</v>
      </c>
      <c r="M34" s="34">
        <v>3811</v>
      </c>
      <c r="N34" s="32" t="s">
        <v>331</v>
      </c>
      <c r="O34" s="32" t="s">
        <v>332</v>
      </c>
      <c r="P34" s="29" t="s">
        <v>333</v>
      </c>
      <c r="Q34" s="29" t="s">
        <v>334</v>
      </c>
      <c r="R34" s="29" t="s">
        <v>132</v>
      </c>
      <c r="S34" s="8" t="s">
        <v>93</v>
      </c>
      <c r="T34" s="29" t="s">
        <v>104</v>
      </c>
      <c r="U34" s="27">
        <v>1</v>
      </c>
      <c r="V34" s="27">
        <v>0</v>
      </c>
      <c r="W34" s="27">
        <v>1</v>
      </c>
      <c r="X34" s="32">
        <v>130</v>
      </c>
      <c r="Y34" s="32" t="s">
        <v>335</v>
      </c>
      <c r="Z34" s="32">
        <v>1535</v>
      </c>
      <c r="AA34" s="10" t="s">
        <v>336</v>
      </c>
      <c r="AB34" s="10"/>
      <c r="AC34" s="10"/>
      <c r="AD34" s="10" t="s">
        <v>287</v>
      </c>
      <c r="AE34" s="10" t="s">
        <v>287</v>
      </c>
      <c r="AF34" s="10" t="s">
        <v>109</v>
      </c>
      <c r="AG34" s="32" t="s">
        <v>337</v>
      </c>
      <c r="AH34" s="32">
        <v>90</v>
      </c>
      <c r="AI34" s="32">
        <v>25</v>
      </c>
      <c r="AJ34" s="34" t="s">
        <v>262</v>
      </c>
      <c r="AK34" s="34" t="s">
        <v>262</v>
      </c>
      <c r="AL34" s="32"/>
      <c r="AM34" s="32"/>
      <c r="AN34" s="32">
        <v>1700</v>
      </c>
      <c r="AO34" s="35">
        <v>0.31597222222222221</v>
      </c>
      <c r="AP34" s="32">
        <v>1700</v>
      </c>
      <c r="AQ34" s="35">
        <v>0.31736111111111115</v>
      </c>
      <c r="AR34" s="32">
        <v>1500</v>
      </c>
      <c r="AS34" s="32"/>
      <c r="AT34" s="32"/>
      <c r="AU34" s="32"/>
      <c r="AV34" s="34" t="s">
        <v>95</v>
      </c>
      <c r="AW34" s="34" t="s">
        <v>96</v>
      </c>
      <c r="AX34" s="33"/>
      <c r="AY34" s="33"/>
      <c r="AZ34" s="34" t="s">
        <v>96</v>
      </c>
      <c r="BA34" s="30" t="s">
        <v>338</v>
      </c>
      <c r="BB34" s="3" t="str">
        <f t="shared" si="2"/>
        <v>57.19042dN</v>
      </c>
      <c r="BC34" s="3" t="str">
        <f t="shared" si="3"/>
        <v>57.19042dN</v>
      </c>
      <c r="BD34" s="3" t="str">
        <f t="shared" si="4"/>
        <v>57.19042°N</v>
      </c>
      <c r="BE34" s="3" t="str">
        <f t="shared" si="5"/>
        <v>178.46437dE</v>
      </c>
      <c r="BF34" s="3" t="str">
        <f t="shared" si="6"/>
        <v>178.46437dE</v>
      </c>
      <c r="BG34" s="3" t="str">
        <f t="shared" si="7"/>
        <v>178.46437°E</v>
      </c>
      <c r="BH34" s="3" t="str">
        <f t="shared" si="8"/>
        <v/>
      </c>
      <c r="BI34" s="3">
        <f t="shared" si="9"/>
        <v>1700</v>
      </c>
      <c r="BJ34" s="3" t="str">
        <f t="shared" si="10"/>
        <v/>
      </c>
      <c r="BK34" s="3" t="str">
        <f t="shared" si="11"/>
        <v/>
      </c>
      <c r="BL34" s="3" t="str">
        <f t="shared" si="12"/>
        <v/>
      </c>
      <c r="BM34" s="3" t="str">
        <f t="shared" si="13"/>
        <v/>
      </c>
    </row>
    <row r="35" spans="1:65" ht="33.75">
      <c r="A35" s="26">
        <v>40774</v>
      </c>
      <c r="B35" s="27">
        <v>28</v>
      </c>
      <c r="C35" s="27"/>
      <c r="D35" s="33">
        <v>0.74305555555555547</v>
      </c>
      <c r="E35" s="33">
        <v>0.74583333333333324</v>
      </c>
      <c r="F35" s="33"/>
      <c r="G35" s="33"/>
      <c r="H35" s="34" t="s">
        <v>147</v>
      </c>
      <c r="I35" s="34" t="s">
        <v>265</v>
      </c>
      <c r="J35" s="29" t="s">
        <v>77</v>
      </c>
      <c r="K35" s="34" t="s">
        <v>279</v>
      </c>
      <c r="L35" s="34" t="s">
        <v>339</v>
      </c>
      <c r="M35" s="34">
        <v>3820</v>
      </c>
      <c r="N35" s="32" t="s">
        <v>340</v>
      </c>
      <c r="O35" s="32" t="s">
        <v>341</v>
      </c>
      <c r="P35" s="29" t="s">
        <v>342</v>
      </c>
      <c r="Q35" s="29" t="s">
        <v>343</v>
      </c>
      <c r="R35" s="29" t="s">
        <v>209</v>
      </c>
      <c r="S35" s="8" t="s">
        <v>210</v>
      </c>
      <c r="T35" s="29" t="s">
        <v>211</v>
      </c>
      <c r="U35" s="27">
        <v>8</v>
      </c>
      <c r="V35" s="27">
        <v>0</v>
      </c>
      <c r="W35" s="27">
        <v>8</v>
      </c>
      <c r="X35" s="32">
        <v>310</v>
      </c>
      <c r="Y35" s="32" t="s">
        <v>285</v>
      </c>
      <c r="Z35" s="32">
        <v>50</v>
      </c>
      <c r="AA35" s="10" t="s">
        <v>344</v>
      </c>
      <c r="AB35" s="10"/>
      <c r="AC35" s="10"/>
      <c r="AD35" s="10" t="s">
        <v>345</v>
      </c>
      <c r="AE35" s="10" t="s">
        <v>346</v>
      </c>
      <c r="AF35" s="10" t="s">
        <v>275</v>
      </c>
      <c r="AG35" s="32" t="s">
        <v>347</v>
      </c>
      <c r="AH35" s="32">
        <v>65</v>
      </c>
      <c r="AI35" s="32">
        <v>320</v>
      </c>
      <c r="AJ35" s="34" t="s">
        <v>262</v>
      </c>
      <c r="AK35" s="34" t="s">
        <v>241</v>
      </c>
      <c r="AL35" s="35">
        <v>0.74305555555555547</v>
      </c>
      <c r="AM35" s="32" t="s">
        <v>111</v>
      </c>
      <c r="AN35" s="32">
        <v>280</v>
      </c>
      <c r="AO35" s="35">
        <v>0.74375000000000002</v>
      </c>
      <c r="AP35" s="32">
        <v>280</v>
      </c>
      <c r="AQ35" s="32">
        <v>280</v>
      </c>
      <c r="AR35" s="32">
        <v>50</v>
      </c>
      <c r="AS35" s="32"/>
      <c r="AT35" s="32"/>
      <c r="AU35" s="32"/>
      <c r="AV35" s="34" t="s">
        <v>242</v>
      </c>
      <c r="AW35" s="34" t="s">
        <v>96</v>
      </c>
      <c r="AX35" s="33">
        <v>3.9583333333333331E-2</v>
      </c>
      <c r="AY35" s="33"/>
      <c r="AZ35" s="34" t="s">
        <v>96</v>
      </c>
      <c r="BA35" s="30"/>
      <c r="BB35" s="3" t="str">
        <f t="shared" si="2"/>
        <v>57.08868dN</v>
      </c>
      <c r="BC35" s="3" t="str">
        <f t="shared" si="3"/>
        <v>57.08868dN</v>
      </c>
      <c r="BD35" s="3" t="str">
        <f t="shared" si="4"/>
        <v>57.08868°N</v>
      </c>
      <c r="BE35" s="3" t="str">
        <f t="shared" si="5"/>
        <v>177.06858dE</v>
      </c>
      <c r="BF35" s="3" t="str">
        <f t="shared" si="6"/>
        <v>177.06858dE</v>
      </c>
      <c r="BG35" s="3" t="str">
        <f t="shared" si="7"/>
        <v>177.06858°E</v>
      </c>
      <c r="BH35" s="3">
        <f t="shared" si="8"/>
        <v>280</v>
      </c>
      <c r="BI35" s="3" t="str">
        <f t="shared" si="9"/>
        <v/>
      </c>
      <c r="BJ35" s="3" t="str">
        <f t="shared" si="10"/>
        <v/>
      </c>
      <c r="BK35" s="3" t="str">
        <f t="shared" si="11"/>
        <v/>
      </c>
      <c r="BL35" s="3" t="str">
        <f t="shared" si="12"/>
        <v/>
      </c>
      <c r="BM35" s="3" t="str">
        <f t="shared" si="13"/>
        <v/>
      </c>
    </row>
    <row r="36" spans="1:65" ht="60">
      <c r="A36" s="26">
        <v>40775</v>
      </c>
      <c r="B36" s="27">
        <v>29</v>
      </c>
      <c r="C36" s="27"/>
      <c r="D36" s="33">
        <v>0.68958333333333333</v>
      </c>
      <c r="E36" s="33">
        <v>0.68958333333333333</v>
      </c>
      <c r="F36" s="33"/>
      <c r="G36" s="33"/>
      <c r="H36" s="34" t="s">
        <v>216</v>
      </c>
      <c r="I36" s="34" t="s">
        <v>265</v>
      </c>
      <c r="J36" s="29" t="s">
        <v>77</v>
      </c>
      <c r="K36" s="34" t="s">
        <v>348</v>
      </c>
      <c r="L36" s="34" t="s">
        <v>127</v>
      </c>
      <c r="M36" s="34">
        <v>3796</v>
      </c>
      <c r="N36" s="32" t="s">
        <v>349</v>
      </c>
      <c r="O36" s="32" t="s">
        <v>350</v>
      </c>
      <c r="P36" s="29" t="s">
        <v>351</v>
      </c>
      <c r="Q36" s="29" t="s">
        <v>352</v>
      </c>
      <c r="R36" s="34" t="s">
        <v>132</v>
      </c>
      <c r="S36" s="8" t="s">
        <v>93</v>
      </c>
      <c r="T36" s="29" t="s">
        <v>104</v>
      </c>
      <c r="U36" s="27">
        <v>1</v>
      </c>
      <c r="V36" s="27">
        <v>0</v>
      </c>
      <c r="W36" s="27">
        <v>1</v>
      </c>
      <c r="X36" s="32">
        <v>315</v>
      </c>
      <c r="Y36" s="32" t="s">
        <v>285</v>
      </c>
      <c r="Z36" s="32">
        <v>250</v>
      </c>
      <c r="AA36" s="10" t="s">
        <v>353</v>
      </c>
      <c r="AB36" s="10"/>
      <c r="AC36" s="10"/>
      <c r="AD36" s="10" t="s">
        <v>287</v>
      </c>
      <c r="AE36" s="10" t="s">
        <v>93</v>
      </c>
      <c r="AF36" s="10" t="s">
        <v>93</v>
      </c>
      <c r="AG36" s="32" t="s">
        <v>93</v>
      </c>
      <c r="AH36" s="32" t="s">
        <v>93</v>
      </c>
      <c r="AI36" s="32" t="s">
        <v>93</v>
      </c>
      <c r="AJ36" s="34" t="s">
        <v>262</v>
      </c>
      <c r="AK36" s="34" t="s">
        <v>241</v>
      </c>
      <c r="AL36" s="35">
        <v>0.68958333333333333</v>
      </c>
      <c r="AM36" s="32" t="s">
        <v>92</v>
      </c>
      <c r="AN36" s="32">
        <v>425</v>
      </c>
      <c r="AO36" s="35">
        <v>0.68958333333333333</v>
      </c>
      <c r="AP36" s="32">
        <v>425</v>
      </c>
      <c r="AQ36" s="35">
        <v>0.68958333333333333</v>
      </c>
      <c r="AR36" s="32">
        <v>425</v>
      </c>
      <c r="AS36" s="32"/>
      <c r="AT36" s="32"/>
      <c r="AU36" s="32"/>
      <c r="AV36" s="34" t="s">
        <v>242</v>
      </c>
      <c r="AW36" s="34" t="s">
        <v>96</v>
      </c>
      <c r="AX36" s="33">
        <v>5.2083333333333336E-2</v>
      </c>
      <c r="AY36" s="33"/>
      <c r="AZ36" s="34" t="s">
        <v>96</v>
      </c>
      <c r="BA36" s="30" t="s">
        <v>354</v>
      </c>
      <c r="BB36" s="3" t="str">
        <f t="shared" si="2"/>
        <v>57.71885dN</v>
      </c>
      <c r="BC36" s="3" t="str">
        <f t="shared" si="3"/>
        <v>57.71885dN</v>
      </c>
      <c r="BD36" s="3" t="str">
        <f t="shared" si="4"/>
        <v>57.71885°N</v>
      </c>
      <c r="BE36" s="3" t="str">
        <f t="shared" si="5"/>
        <v>177.91657dE</v>
      </c>
      <c r="BF36" s="3" t="str">
        <f t="shared" si="6"/>
        <v>177.91657dE</v>
      </c>
      <c r="BG36" s="3" t="str">
        <f t="shared" si="7"/>
        <v>177.91657°E</v>
      </c>
      <c r="BH36" s="3" t="str">
        <f t="shared" si="8"/>
        <v/>
      </c>
      <c r="BI36" s="3">
        <f t="shared" si="9"/>
        <v>425</v>
      </c>
      <c r="BJ36" s="3" t="str">
        <f t="shared" si="10"/>
        <v/>
      </c>
      <c r="BK36" s="3" t="str">
        <f t="shared" si="11"/>
        <v/>
      </c>
      <c r="BL36" s="3" t="str">
        <f t="shared" si="12"/>
        <v/>
      </c>
      <c r="BM36" s="3" t="str">
        <f t="shared" si="13"/>
        <v/>
      </c>
    </row>
    <row r="37" spans="1:65" ht="60">
      <c r="A37" s="26">
        <v>40776</v>
      </c>
      <c r="B37" s="27">
        <v>30</v>
      </c>
      <c r="C37" s="27"/>
      <c r="D37" s="28">
        <v>0.22847222222222222</v>
      </c>
      <c r="E37" s="28">
        <v>0.23750000000000002</v>
      </c>
      <c r="F37" s="28"/>
      <c r="G37" s="28"/>
      <c r="H37" s="29" t="s">
        <v>355</v>
      </c>
      <c r="I37" s="29" t="s">
        <v>76</v>
      </c>
      <c r="J37" s="29" t="s">
        <v>77</v>
      </c>
      <c r="K37" s="29" t="s">
        <v>279</v>
      </c>
      <c r="L37" s="29" t="s">
        <v>339</v>
      </c>
      <c r="M37" s="29">
        <v>3814</v>
      </c>
      <c r="N37" s="27" t="s">
        <v>356</v>
      </c>
      <c r="O37" s="27" t="s">
        <v>357</v>
      </c>
      <c r="P37" s="29" t="s">
        <v>358</v>
      </c>
      <c r="Q37" s="29" t="s">
        <v>359</v>
      </c>
      <c r="R37" s="29" t="s">
        <v>209</v>
      </c>
      <c r="S37" s="8" t="s">
        <v>210</v>
      </c>
      <c r="T37" s="29" t="s">
        <v>211</v>
      </c>
      <c r="U37" s="27">
        <v>5</v>
      </c>
      <c r="V37" s="27">
        <v>0</v>
      </c>
      <c r="W37" s="27">
        <v>5</v>
      </c>
      <c r="X37" s="27">
        <v>110</v>
      </c>
      <c r="Y37" s="27" t="s">
        <v>285</v>
      </c>
      <c r="Z37" s="27">
        <v>300</v>
      </c>
      <c r="AA37" s="1" t="s">
        <v>360</v>
      </c>
      <c r="AB37" s="1"/>
      <c r="AC37" s="1"/>
      <c r="AD37" s="1" t="s">
        <v>328</v>
      </c>
      <c r="AE37" s="1" t="s">
        <v>361</v>
      </c>
      <c r="AF37" s="1" t="s">
        <v>275</v>
      </c>
      <c r="AG37" s="27" t="s">
        <v>362</v>
      </c>
      <c r="AH37" s="27">
        <v>280</v>
      </c>
      <c r="AI37" s="27">
        <v>125</v>
      </c>
      <c r="AJ37" s="29" t="s">
        <v>94</v>
      </c>
      <c r="AK37" s="29" t="s">
        <v>94</v>
      </c>
      <c r="AL37" s="27" t="s">
        <v>93</v>
      </c>
      <c r="AM37" s="27" t="s">
        <v>93</v>
      </c>
      <c r="AN37" s="27" t="s">
        <v>93</v>
      </c>
      <c r="AO37" s="27" t="s">
        <v>93</v>
      </c>
      <c r="AP37" s="27" t="s">
        <v>93</v>
      </c>
      <c r="AQ37" s="27" t="s">
        <v>93</v>
      </c>
      <c r="AR37" s="27">
        <v>0</v>
      </c>
      <c r="AS37" s="27"/>
      <c r="AT37" s="27"/>
      <c r="AU37" s="27"/>
      <c r="AV37" s="29" t="s">
        <v>95</v>
      </c>
      <c r="AW37" s="29" t="s">
        <v>96</v>
      </c>
      <c r="AX37" s="28">
        <v>0</v>
      </c>
      <c r="AY37" s="28"/>
      <c r="AZ37" s="29" t="s">
        <v>96</v>
      </c>
      <c r="BA37" s="30" t="s">
        <v>363</v>
      </c>
      <c r="BB37" s="3" t="str">
        <f t="shared" si="2"/>
        <v>56.79471dN</v>
      </c>
      <c r="BC37" s="3" t="str">
        <f t="shared" si="3"/>
        <v>56.79471dN</v>
      </c>
      <c r="BD37" s="3" t="str">
        <f t="shared" si="4"/>
        <v>56.79471°N</v>
      </c>
      <c r="BE37" s="3" t="str">
        <f t="shared" si="5"/>
        <v>177.73623dE</v>
      </c>
      <c r="BF37" s="3" t="str">
        <f t="shared" si="6"/>
        <v>177.73623dE</v>
      </c>
      <c r="BG37" s="3" t="str">
        <f t="shared" si="7"/>
        <v>177.73623°E</v>
      </c>
      <c r="BH37" s="3" t="str">
        <f t="shared" si="8"/>
        <v/>
      </c>
      <c r="BI37" s="3" t="str">
        <f t="shared" si="9"/>
        <v/>
      </c>
      <c r="BJ37" s="3" t="str">
        <f t="shared" si="10"/>
        <v/>
      </c>
      <c r="BK37" s="3" t="str">
        <f t="shared" si="11"/>
        <v>n/a</v>
      </c>
      <c r="BL37" s="3" t="str">
        <f t="shared" si="12"/>
        <v/>
      </c>
      <c r="BM37" s="3" t="str">
        <f t="shared" si="13"/>
        <v/>
      </c>
    </row>
    <row r="38" spans="1:65" ht="30">
      <c r="A38" s="26">
        <v>40776</v>
      </c>
      <c r="B38" s="27">
        <v>31</v>
      </c>
      <c r="C38" s="27"/>
      <c r="D38" s="28">
        <v>0.26180555555555557</v>
      </c>
      <c r="E38" s="28">
        <v>0.26458333333333334</v>
      </c>
      <c r="F38" s="28"/>
      <c r="G38" s="28"/>
      <c r="H38" s="29" t="s">
        <v>330</v>
      </c>
      <c r="I38" s="29" t="s">
        <v>76</v>
      </c>
      <c r="J38" s="29" t="s">
        <v>77</v>
      </c>
      <c r="K38" s="29" t="s">
        <v>279</v>
      </c>
      <c r="L38" s="29" t="s">
        <v>339</v>
      </c>
      <c r="M38" s="29">
        <v>3813</v>
      </c>
      <c r="N38" s="27" t="s">
        <v>364</v>
      </c>
      <c r="O38" s="27" t="s">
        <v>365</v>
      </c>
      <c r="P38" s="29" t="s">
        <v>366</v>
      </c>
      <c r="Q38" s="29" t="s">
        <v>367</v>
      </c>
      <c r="R38" s="29" t="s">
        <v>209</v>
      </c>
      <c r="S38" s="8" t="s">
        <v>210</v>
      </c>
      <c r="T38" s="29" t="s">
        <v>211</v>
      </c>
      <c r="U38" s="27">
        <v>9</v>
      </c>
      <c r="V38" s="27">
        <v>0</v>
      </c>
      <c r="W38" s="27">
        <v>9</v>
      </c>
      <c r="X38" s="27">
        <v>180</v>
      </c>
      <c r="Y38" s="29" t="s">
        <v>368</v>
      </c>
      <c r="Z38" s="27">
        <v>3417</v>
      </c>
      <c r="AA38" s="1" t="s">
        <v>369</v>
      </c>
      <c r="AB38" s="1"/>
      <c r="AC38" s="1"/>
      <c r="AD38" s="1" t="s">
        <v>328</v>
      </c>
      <c r="AE38" s="1" t="s">
        <v>328</v>
      </c>
      <c r="AF38" s="1" t="s">
        <v>275</v>
      </c>
      <c r="AG38" s="27" t="s">
        <v>370</v>
      </c>
      <c r="AH38" s="27">
        <v>90</v>
      </c>
      <c r="AI38" s="27">
        <v>90</v>
      </c>
      <c r="AJ38" s="29" t="s">
        <v>94</v>
      </c>
      <c r="AK38" s="29" t="s">
        <v>94</v>
      </c>
      <c r="AL38" s="27" t="s">
        <v>93</v>
      </c>
      <c r="AM38" s="27" t="s">
        <v>93</v>
      </c>
      <c r="AN38" s="27" t="s">
        <v>93</v>
      </c>
      <c r="AO38" s="27" t="s">
        <v>93</v>
      </c>
      <c r="AP38" s="27" t="s">
        <v>93</v>
      </c>
      <c r="AQ38" s="27" t="s">
        <v>93</v>
      </c>
      <c r="AR38" s="27">
        <v>3417</v>
      </c>
      <c r="AS38" s="27"/>
      <c r="AT38" s="27"/>
      <c r="AU38" s="27"/>
      <c r="AV38" s="29" t="s">
        <v>95</v>
      </c>
      <c r="AW38" s="29" t="s">
        <v>96</v>
      </c>
      <c r="AX38" s="28"/>
      <c r="AY38" s="28"/>
      <c r="AZ38" s="29" t="s">
        <v>96</v>
      </c>
      <c r="BA38" s="30" t="s">
        <v>371</v>
      </c>
      <c r="BB38" s="3" t="str">
        <f t="shared" si="2"/>
        <v>56.79397dN</v>
      </c>
      <c r="BC38" s="3" t="str">
        <f t="shared" si="3"/>
        <v>56.79397dN</v>
      </c>
      <c r="BD38" s="3" t="str">
        <f t="shared" si="4"/>
        <v>56.79397°N</v>
      </c>
      <c r="BE38" s="3" t="str">
        <f t="shared" si="5"/>
        <v>177.67325dE</v>
      </c>
      <c r="BF38" s="3" t="str">
        <f t="shared" si="6"/>
        <v>177.67325dE</v>
      </c>
      <c r="BG38" s="3" t="str">
        <f t="shared" si="7"/>
        <v>177.67325°E</v>
      </c>
      <c r="BH38" s="3" t="str">
        <f t="shared" si="8"/>
        <v/>
      </c>
      <c r="BI38" s="3" t="str">
        <f t="shared" si="9"/>
        <v/>
      </c>
      <c r="BJ38" s="3" t="str">
        <f t="shared" si="10"/>
        <v/>
      </c>
      <c r="BK38" s="3" t="str">
        <f t="shared" si="11"/>
        <v>n/a</v>
      </c>
      <c r="BL38" s="3" t="str">
        <f t="shared" si="12"/>
        <v/>
      </c>
      <c r="BM38" s="3" t="str">
        <f t="shared" si="13"/>
        <v/>
      </c>
    </row>
    <row r="39" spans="1:65" ht="75">
      <c r="A39" s="26">
        <v>40776</v>
      </c>
      <c r="B39" s="27">
        <v>32</v>
      </c>
      <c r="C39" s="27"/>
      <c r="D39" s="28">
        <v>0.27986111111111112</v>
      </c>
      <c r="E39" s="28">
        <v>0.30763888888888891</v>
      </c>
      <c r="F39" s="28"/>
      <c r="G39" s="28"/>
      <c r="H39" s="29" t="s">
        <v>330</v>
      </c>
      <c r="I39" s="29" t="s">
        <v>76</v>
      </c>
      <c r="J39" s="29" t="s">
        <v>77</v>
      </c>
      <c r="K39" s="29" t="s">
        <v>279</v>
      </c>
      <c r="L39" s="29" t="s">
        <v>280</v>
      </c>
      <c r="M39" s="29">
        <v>3823</v>
      </c>
      <c r="N39" s="27" t="s">
        <v>372</v>
      </c>
      <c r="O39" s="27" t="s">
        <v>373</v>
      </c>
      <c r="P39" s="29" t="s">
        <v>374</v>
      </c>
      <c r="Q39" s="29" t="s">
        <v>375</v>
      </c>
      <c r="R39" s="29" t="s">
        <v>376</v>
      </c>
      <c r="S39" s="8" t="s">
        <v>377</v>
      </c>
      <c r="T39" s="29" t="s">
        <v>104</v>
      </c>
      <c r="U39" s="27">
        <v>1</v>
      </c>
      <c r="V39" s="27">
        <v>1</v>
      </c>
      <c r="W39" s="27">
        <v>2</v>
      </c>
      <c r="X39" s="27">
        <v>230</v>
      </c>
      <c r="Y39" s="27" t="s">
        <v>285</v>
      </c>
      <c r="Z39" s="27">
        <v>3000</v>
      </c>
      <c r="AA39" s="1" t="s">
        <v>378</v>
      </c>
      <c r="AB39" s="1"/>
      <c r="AC39" s="1"/>
      <c r="AD39" s="1" t="s">
        <v>287</v>
      </c>
      <c r="AE39" s="1" t="s">
        <v>90</v>
      </c>
      <c r="AF39" s="1" t="s">
        <v>109</v>
      </c>
      <c r="AG39" s="27" t="s">
        <v>362</v>
      </c>
      <c r="AH39" s="27">
        <v>25</v>
      </c>
      <c r="AI39" s="27">
        <v>200</v>
      </c>
      <c r="AJ39" s="29" t="s">
        <v>94</v>
      </c>
      <c r="AK39" s="29" t="s">
        <v>94</v>
      </c>
      <c r="AL39" s="27" t="s">
        <v>93</v>
      </c>
      <c r="AM39" s="27" t="s">
        <v>93</v>
      </c>
      <c r="AN39" s="27" t="s">
        <v>93</v>
      </c>
      <c r="AO39" s="27" t="s">
        <v>93</v>
      </c>
      <c r="AP39" s="27" t="s">
        <v>93</v>
      </c>
      <c r="AQ39" s="27" t="s">
        <v>93</v>
      </c>
      <c r="AR39" s="27">
        <v>1500</v>
      </c>
      <c r="AS39" s="27"/>
      <c r="AT39" s="27"/>
      <c r="AU39" s="27"/>
      <c r="AV39" s="29" t="s">
        <v>95</v>
      </c>
      <c r="AW39" s="29" t="s">
        <v>96</v>
      </c>
      <c r="AX39" s="28"/>
      <c r="AY39" s="28"/>
      <c r="AZ39" s="29" t="s">
        <v>96</v>
      </c>
      <c r="BA39" s="30" t="s">
        <v>379</v>
      </c>
      <c r="BB39" s="3" t="str">
        <f t="shared" si="2"/>
        <v>56.79317dN</v>
      </c>
      <c r="BC39" s="3" t="str">
        <f t="shared" si="3"/>
        <v>56.79317dN</v>
      </c>
      <c r="BD39" s="3" t="str">
        <f t="shared" si="4"/>
        <v>56.79317°N</v>
      </c>
      <c r="BE39" s="3" t="str">
        <f t="shared" si="5"/>
        <v>177.64815dE</v>
      </c>
      <c r="BF39" s="3" t="str">
        <f t="shared" si="6"/>
        <v>177.64815dE</v>
      </c>
      <c r="BG39" s="3" t="str">
        <f t="shared" si="7"/>
        <v>177.64815°E</v>
      </c>
      <c r="BH39" s="3" t="str">
        <f t="shared" si="8"/>
        <v/>
      </c>
      <c r="BI39" s="3" t="str">
        <f t="shared" si="9"/>
        <v/>
      </c>
      <c r="BJ39" s="3" t="str">
        <f t="shared" si="10"/>
        <v/>
      </c>
      <c r="BK39" s="3" t="str">
        <f t="shared" si="11"/>
        <v/>
      </c>
      <c r="BL39" s="3" t="str">
        <f t="shared" si="12"/>
        <v>n/a</v>
      </c>
      <c r="BM39" s="3" t="str">
        <f t="shared" si="13"/>
        <v/>
      </c>
    </row>
    <row r="40" spans="1:65" ht="30">
      <c r="A40" s="26">
        <v>40776</v>
      </c>
      <c r="B40" s="27">
        <v>33</v>
      </c>
      <c r="C40" s="27"/>
      <c r="D40" s="28">
        <v>0.71180555555555547</v>
      </c>
      <c r="E40" s="28">
        <v>0.72499999999999998</v>
      </c>
      <c r="F40" s="28"/>
      <c r="G40" s="28"/>
      <c r="H40" s="29" t="s">
        <v>355</v>
      </c>
      <c r="I40" s="29" t="s">
        <v>76</v>
      </c>
      <c r="J40" s="29" t="s">
        <v>77</v>
      </c>
      <c r="K40" s="29" t="s">
        <v>279</v>
      </c>
      <c r="L40" s="29" t="s">
        <v>280</v>
      </c>
      <c r="M40" s="29">
        <v>3804</v>
      </c>
      <c r="N40" s="27" t="s">
        <v>380</v>
      </c>
      <c r="O40" s="27" t="s">
        <v>381</v>
      </c>
      <c r="P40" s="29" t="s">
        <v>382</v>
      </c>
      <c r="Q40" s="29" t="s">
        <v>383</v>
      </c>
      <c r="R40" s="29" t="s">
        <v>132</v>
      </c>
      <c r="S40" s="8" t="s">
        <v>93</v>
      </c>
      <c r="T40" s="29" t="s">
        <v>104</v>
      </c>
      <c r="U40" s="27">
        <v>2</v>
      </c>
      <c r="V40" s="27">
        <v>0</v>
      </c>
      <c r="W40" s="27">
        <v>2</v>
      </c>
      <c r="X40" s="27">
        <v>220</v>
      </c>
      <c r="Y40" s="27" t="s">
        <v>311</v>
      </c>
      <c r="Z40" s="27">
        <v>2614</v>
      </c>
      <c r="AA40" s="1" t="s">
        <v>384</v>
      </c>
      <c r="AB40" s="1"/>
      <c r="AC40" s="1"/>
      <c r="AD40" s="1" t="s">
        <v>287</v>
      </c>
      <c r="AE40" s="1" t="s">
        <v>287</v>
      </c>
      <c r="AF40" s="1" t="s">
        <v>109</v>
      </c>
      <c r="AG40" s="27" t="s">
        <v>370</v>
      </c>
      <c r="AH40" s="27">
        <v>135</v>
      </c>
      <c r="AI40" s="27">
        <v>135</v>
      </c>
      <c r="AJ40" s="29" t="s">
        <v>94</v>
      </c>
      <c r="AK40" s="29" t="s">
        <v>94</v>
      </c>
      <c r="AL40" s="27" t="s">
        <v>93</v>
      </c>
      <c r="AM40" s="27" t="s">
        <v>93</v>
      </c>
      <c r="AN40" s="27" t="s">
        <v>93</v>
      </c>
      <c r="AO40" s="27" t="s">
        <v>93</v>
      </c>
      <c r="AP40" s="27" t="s">
        <v>93</v>
      </c>
      <c r="AQ40" s="27" t="s">
        <v>93</v>
      </c>
      <c r="AR40" s="27">
        <v>2614</v>
      </c>
      <c r="AS40" s="27"/>
      <c r="AT40" s="27"/>
      <c r="AU40" s="27"/>
      <c r="AV40" s="29" t="s">
        <v>95</v>
      </c>
      <c r="AW40" s="29" t="s">
        <v>96</v>
      </c>
      <c r="AX40" s="28"/>
      <c r="AY40" s="28"/>
      <c r="AZ40" s="29" t="s">
        <v>96</v>
      </c>
      <c r="BA40" s="30" t="s">
        <v>385</v>
      </c>
      <c r="BB40" s="3" t="str">
        <f t="shared" si="2"/>
        <v>57.23330dN</v>
      </c>
      <c r="BC40" s="3" t="str">
        <f t="shared" si="3"/>
        <v>57.23330dN</v>
      </c>
      <c r="BD40" s="3" t="str">
        <f t="shared" si="4"/>
        <v>57.23330°N</v>
      </c>
      <c r="BE40" s="3" t="str">
        <f t="shared" si="5"/>
        <v>177.38377dE</v>
      </c>
      <c r="BF40" s="3" t="str">
        <f t="shared" si="6"/>
        <v>177.38377dE</v>
      </c>
      <c r="BG40" s="3" t="str">
        <f t="shared" si="7"/>
        <v>177.38377°E</v>
      </c>
      <c r="BH40" s="3" t="str">
        <f t="shared" si="8"/>
        <v/>
      </c>
      <c r="BI40" s="3" t="str">
        <f t="shared" si="9"/>
        <v/>
      </c>
      <c r="BJ40" s="3" t="str">
        <f t="shared" si="10"/>
        <v/>
      </c>
      <c r="BK40" s="3" t="str">
        <f t="shared" si="11"/>
        <v/>
      </c>
      <c r="BL40" s="3" t="str">
        <f t="shared" si="12"/>
        <v>n/a</v>
      </c>
      <c r="BM40" s="3" t="str">
        <f t="shared" si="13"/>
        <v/>
      </c>
    </row>
    <row r="41" spans="1:65" ht="60">
      <c r="A41" s="26">
        <v>40776</v>
      </c>
      <c r="B41" s="27">
        <v>34</v>
      </c>
      <c r="C41" s="27"/>
      <c r="D41" s="28">
        <v>0.7319444444444444</v>
      </c>
      <c r="E41" s="28">
        <v>0.7402777777777777</v>
      </c>
      <c r="F41" s="28"/>
      <c r="G41" s="28"/>
      <c r="H41" s="29" t="s">
        <v>386</v>
      </c>
      <c r="I41" s="29" t="s">
        <v>76</v>
      </c>
      <c r="J41" s="29" t="s">
        <v>77</v>
      </c>
      <c r="K41" s="29" t="s">
        <v>279</v>
      </c>
      <c r="L41" s="29" t="s">
        <v>280</v>
      </c>
      <c r="M41" s="29">
        <v>3807</v>
      </c>
      <c r="N41" s="27" t="s">
        <v>387</v>
      </c>
      <c r="O41" s="27" t="s">
        <v>388</v>
      </c>
      <c r="P41" s="29" t="s">
        <v>389</v>
      </c>
      <c r="Q41" s="29" t="s">
        <v>390</v>
      </c>
      <c r="R41" s="29" t="s">
        <v>132</v>
      </c>
      <c r="S41" s="8" t="s">
        <v>93</v>
      </c>
      <c r="T41" s="29" t="s">
        <v>104</v>
      </c>
      <c r="U41" s="27">
        <v>1</v>
      </c>
      <c r="V41" s="27">
        <v>0</v>
      </c>
      <c r="W41" s="27">
        <v>1</v>
      </c>
      <c r="X41" s="27">
        <v>250</v>
      </c>
      <c r="Y41" s="27" t="s">
        <v>391</v>
      </c>
      <c r="Z41" s="27">
        <v>1932</v>
      </c>
      <c r="AA41" s="1" t="s">
        <v>392</v>
      </c>
      <c r="AB41" s="1"/>
      <c r="AC41" s="1"/>
      <c r="AD41" s="1" t="s">
        <v>287</v>
      </c>
      <c r="AE41" s="1" t="s">
        <v>287</v>
      </c>
      <c r="AF41" s="1" t="s">
        <v>109</v>
      </c>
      <c r="AG41" s="27" t="s">
        <v>111</v>
      </c>
      <c r="AH41" s="27" t="s">
        <v>111</v>
      </c>
      <c r="AI41" s="27" t="s">
        <v>111</v>
      </c>
      <c r="AJ41" s="29" t="s">
        <v>94</v>
      </c>
      <c r="AK41" s="29" t="s">
        <v>94</v>
      </c>
      <c r="AL41" s="27" t="s">
        <v>93</v>
      </c>
      <c r="AM41" s="27" t="s">
        <v>93</v>
      </c>
      <c r="AN41" s="27" t="s">
        <v>93</v>
      </c>
      <c r="AO41" s="27" t="s">
        <v>93</v>
      </c>
      <c r="AP41" s="27" t="s">
        <v>93</v>
      </c>
      <c r="AQ41" s="27" t="s">
        <v>93</v>
      </c>
      <c r="AR41" s="27">
        <v>1932</v>
      </c>
      <c r="AS41" s="27"/>
      <c r="AT41" s="27"/>
      <c r="AU41" s="27"/>
      <c r="AV41" s="29" t="s">
        <v>95</v>
      </c>
      <c r="AW41" s="29" t="s">
        <v>96</v>
      </c>
      <c r="AX41" s="28"/>
      <c r="AY41" s="28"/>
      <c r="AZ41" s="29" t="s">
        <v>96</v>
      </c>
      <c r="BA41" s="30" t="s">
        <v>393</v>
      </c>
      <c r="BB41" s="3" t="str">
        <f t="shared" si="2"/>
        <v>57.25928dN</v>
      </c>
      <c r="BC41" s="3" t="str">
        <f t="shared" si="3"/>
        <v>57.25928dN</v>
      </c>
      <c r="BD41" s="3" t="str">
        <f t="shared" si="4"/>
        <v>57.25928°N</v>
      </c>
      <c r="BE41" s="3" t="str">
        <f t="shared" si="5"/>
        <v>177.36403dE</v>
      </c>
      <c r="BF41" s="3" t="str">
        <f t="shared" si="6"/>
        <v>177.36403dE</v>
      </c>
      <c r="BG41" s="3" t="str">
        <f t="shared" si="7"/>
        <v>177.36403°E</v>
      </c>
      <c r="BH41" s="3" t="str">
        <f t="shared" si="8"/>
        <v/>
      </c>
      <c r="BI41" s="3" t="str">
        <f t="shared" si="9"/>
        <v/>
      </c>
      <c r="BJ41" s="3" t="str">
        <f t="shared" si="10"/>
        <v/>
      </c>
      <c r="BK41" s="3" t="str">
        <f t="shared" si="11"/>
        <v/>
      </c>
      <c r="BL41" s="3" t="str">
        <f t="shared" si="12"/>
        <v>n/a</v>
      </c>
      <c r="BM41" s="3" t="str">
        <f t="shared" si="13"/>
        <v/>
      </c>
    </row>
    <row r="42" spans="1:65" ht="22.5">
      <c r="A42" s="26">
        <v>40777</v>
      </c>
      <c r="B42" s="27">
        <v>35</v>
      </c>
      <c r="C42" s="27"/>
      <c r="D42" s="28">
        <v>0.32847222222222222</v>
      </c>
      <c r="E42" s="28">
        <v>0.33124999999999999</v>
      </c>
      <c r="F42" s="28"/>
      <c r="G42" s="28"/>
      <c r="H42" s="29" t="s">
        <v>394</v>
      </c>
      <c r="I42" s="29" t="s">
        <v>395</v>
      </c>
      <c r="J42" s="29" t="s">
        <v>77</v>
      </c>
      <c r="K42" s="29" t="s">
        <v>279</v>
      </c>
      <c r="L42" s="29" t="s">
        <v>339</v>
      </c>
      <c r="M42" s="29">
        <v>3780</v>
      </c>
      <c r="N42" s="27" t="s">
        <v>396</v>
      </c>
      <c r="O42" s="27" t="s">
        <v>397</v>
      </c>
      <c r="P42" s="29" t="s">
        <v>398</v>
      </c>
      <c r="Q42" s="29" t="s">
        <v>399</v>
      </c>
      <c r="R42" s="29" t="s">
        <v>400</v>
      </c>
      <c r="S42" s="8" t="s">
        <v>210</v>
      </c>
      <c r="T42" s="29" t="s">
        <v>211</v>
      </c>
      <c r="U42" s="27">
        <v>15</v>
      </c>
      <c r="V42" s="27">
        <v>0</v>
      </c>
      <c r="W42" s="27">
        <v>15</v>
      </c>
      <c r="X42" s="27">
        <v>225</v>
      </c>
      <c r="Y42" s="27" t="s">
        <v>285</v>
      </c>
      <c r="Z42" s="27">
        <v>50</v>
      </c>
      <c r="AA42" s="1" t="s">
        <v>360</v>
      </c>
      <c r="AB42" s="1"/>
      <c r="AC42" s="1"/>
      <c r="AD42" s="1" t="s">
        <v>328</v>
      </c>
      <c r="AE42" s="1" t="s">
        <v>328</v>
      </c>
      <c r="AF42" s="1" t="s">
        <v>275</v>
      </c>
      <c r="AG42" s="27" t="s">
        <v>362</v>
      </c>
      <c r="AH42" s="27">
        <v>360</v>
      </c>
      <c r="AI42" s="27">
        <v>270</v>
      </c>
      <c r="AJ42" s="29" t="s">
        <v>94</v>
      </c>
      <c r="AK42" s="29" t="s">
        <v>94</v>
      </c>
      <c r="AL42" s="27" t="s">
        <v>93</v>
      </c>
      <c r="AM42" s="27" t="s">
        <v>93</v>
      </c>
      <c r="AN42" s="27" t="s">
        <v>93</v>
      </c>
      <c r="AO42" s="27" t="s">
        <v>93</v>
      </c>
      <c r="AP42" s="27" t="s">
        <v>93</v>
      </c>
      <c r="AQ42" s="27" t="s">
        <v>93</v>
      </c>
      <c r="AR42" s="27">
        <v>20</v>
      </c>
      <c r="AS42" s="27"/>
      <c r="AT42" s="27"/>
      <c r="AU42" s="27"/>
      <c r="AV42" s="29" t="s">
        <v>95</v>
      </c>
      <c r="AW42" s="29" t="s">
        <v>96</v>
      </c>
      <c r="AX42" s="28"/>
      <c r="AY42" s="28"/>
      <c r="AZ42" s="29" t="s">
        <v>96</v>
      </c>
      <c r="BA42" s="30"/>
      <c r="BB42" s="3" t="str">
        <f t="shared" si="2"/>
        <v>57.51075dN</v>
      </c>
      <c r="BC42" s="3" t="str">
        <f t="shared" si="3"/>
        <v>57.51075dN</v>
      </c>
      <c r="BD42" s="3" t="str">
        <f t="shared" si="4"/>
        <v>57.51075°N</v>
      </c>
      <c r="BE42" s="3" t="str">
        <f t="shared" si="5"/>
        <v>177.92867dE</v>
      </c>
      <c r="BF42" s="3" t="str">
        <f t="shared" si="6"/>
        <v>177.92867dE</v>
      </c>
      <c r="BG42" s="3" t="str">
        <f t="shared" si="7"/>
        <v>177.92867°E</v>
      </c>
      <c r="BH42" s="3" t="str">
        <f t="shared" si="8"/>
        <v/>
      </c>
      <c r="BI42" s="3" t="str">
        <f t="shared" si="9"/>
        <v/>
      </c>
      <c r="BJ42" s="3" t="str">
        <f t="shared" si="10"/>
        <v/>
      </c>
      <c r="BK42" s="3" t="str">
        <f t="shared" si="11"/>
        <v>n/a</v>
      </c>
      <c r="BL42" s="3" t="str">
        <f t="shared" si="12"/>
        <v/>
      </c>
      <c r="BM42" s="3" t="str">
        <f t="shared" si="13"/>
        <v/>
      </c>
    </row>
    <row r="43" spans="1:65" ht="30">
      <c r="A43" s="26">
        <v>40777</v>
      </c>
      <c r="B43" s="27">
        <v>36</v>
      </c>
      <c r="C43" s="27"/>
      <c r="D43" s="28">
        <v>0.73611111111111116</v>
      </c>
      <c r="E43" s="28">
        <v>0.73749999999999993</v>
      </c>
      <c r="F43" s="28"/>
      <c r="G43" s="28"/>
      <c r="H43" s="29" t="s">
        <v>355</v>
      </c>
      <c r="I43" s="29" t="s">
        <v>76</v>
      </c>
      <c r="J43" s="29" t="s">
        <v>77</v>
      </c>
      <c r="K43" s="29" t="s">
        <v>279</v>
      </c>
      <c r="L43" s="29" t="s">
        <v>339</v>
      </c>
      <c r="M43" s="29">
        <v>3807</v>
      </c>
      <c r="N43" s="27" t="s">
        <v>401</v>
      </c>
      <c r="O43" s="27" t="s">
        <v>402</v>
      </c>
      <c r="P43" s="29" t="s">
        <v>403</v>
      </c>
      <c r="Q43" s="29" t="s">
        <v>404</v>
      </c>
      <c r="R43" s="29" t="s">
        <v>400</v>
      </c>
      <c r="S43" s="8" t="s">
        <v>210</v>
      </c>
      <c r="T43" s="29" t="s">
        <v>211</v>
      </c>
      <c r="U43" s="27">
        <v>12</v>
      </c>
      <c r="V43" s="27">
        <v>0</v>
      </c>
      <c r="W43" s="27">
        <v>12</v>
      </c>
      <c r="X43" s="27">
        <v>150</v>
      </c>
      <c r="Y43" s="27" t="s">
        <v>285</v>
      </c>
      <c r="Z43" s="27">
        <v>150</v>
      </c>
      <c r="AA43" s="1" t="s">
        <v>369</v>
      </c>
      <c r="AB43" s="1"/>
      <c r="AC43" s="1"/>
      <c r="AD43" s="1" t="s">
        <v>328</v>
      </c>
      <c r="AE43" s="1" t="s">
        <v>328</v>
      </c>
      <c r="AF43" s="1" t="s">
        <v>275</v>
      </c>
      <c r="AG43" s="27" t="s">
        <v>405</v>
      </c>
      <c r="AH43" s="27">
        <v>130</v>
      </c>
      <c r="AI43" s="27">
        <v>130</v>
      </c>
      <c r="AJ43" s="29" t="s">
        <v>94</v>
      </c>
      <c r="AK43" s="29" t="s">
        <v>94</v>
      </c>
      <c r="AL43" s="27" t="s">
        <v>93</v>
      </c>
      <c r="AM43" s="27" t="s">
        <v>93</v>
      </c>
      <c r="AN43" s="27" t="s">
        <v>93</v>
      </c>
      <c r="AO43" s="27" t="s">
        <v>93</v>
      </c>
      <c r="AP43" s="27" t="s">
        <v>93</v>
      </c>
      <c r="AQ43" s="27" t="s">
        <v>93</v>
      </c>
      <c r="AR43" s="27">
        <v>150</v>
      </c>
      <c r="AS43" s="27"/>
      <c r="AT43" s="27"/>
      <c r="AU43" s="27"/>
      <c r="AV43" s="29" t="s">
        <v>95</v>
      </c>
      <c r="AW43" s="29" t="s">
        <v>96</v>
      </c>
      <c r="AX43" s="28"/>
      <c r="AY43" s="28"/>
      <c r="AZ43" s="29" t="s">
        <v>96</v>
      </c>
      <c r="BA43" s="37" t="s">
        <v>406</v>
      </c>
      <c r="BB43" s="3" t="str">
        <f t="shared" si="2"/>
        <v>56.73933dN</v>
      </c>
      <c r="BC43" s="3" t="str">
        <f t="shared" si="3"/>
        <v>56.73933dN</v>
      </c>
      <c r="BD43" s="3" t="str">
        <f t="shared" si="4"/>
        <v>56.73933°N</v>
      </c>
      <c r="BE43" s="3" t="str">
        <f t="shared" si="5"/>
        <v>174.70375dE</v>
      </c>
      <c r="BF43" s="3" t="str">
        <f t="shared" si="6"/>
        <v>174.70375dE</v>
      </c>
      <c r="BG43" s="3" t="str">
        <f t="shared" si="7"/>
        <v>174.70375°E</v>
      </c>
      <c r="BH43" s="3" t="str">
        <f t="shared" si="8"/>
        <v/>
      </c>
      <c r="BI43" s="3" t="str">
        <f t="shared" si="9"/>
        <v/>
      </c>
      <c r="BJ43" s="3" t="str">
        <f t="shared" si="10"/>
        <v/>
      </c>
      <c r="BK43" s="3" t="str">
        <f t="shared" si="11"/>
        <v>n/a</v>
      </c>
      <c r="BL43" s="3" t="str">
        <f t="shared" si="12"/>
        <v/>
      </c>
      <c r="BM43" s="3" t="str">
        <f t="shared" si="13"/>
        <v/>
      </c>
    </row>
    <row r="44" spans="1:65" ht="30">
      <c r="A44" s="26">
        <v>40777</v>
      </c>
      <c r="B44" s="27">
        <v>37</v>
      </c>
      <c r="C44" s="31"/>
      <c r="D44" s="28">
        <v>0.81666666666666676</v>
      </c>
      <c r="E44" s="28">
        <v>0.8208333333333333</v>
      </c>
      <c r="F44" s="28"/>
      <c r="G44" s="28"/>
      <c r="H44" s="29" t="s">
        <v>394</v>
      </c>
      <c r="I44" s="29" t="s">
        <v>76</v>
      </c>
      <c r="J44" s="29" t="s">
        <v>77</v>
      </c>
      <c r="K44" s="29" t="s">
        <v>279</v>
      </c>
      <c r="L44" s="29" t="s">
        <v>280</v>
      </c>
      <c r="M44" s="29">
        <v>3808</v>
      </c>
      <c r="N44" s="27" t="s">
        <v>407</v>
      </c>
      <c r="O44" s="27" t="s">
        <v>408</v>
      </c>
      <c r="P44" s="29" t="s">
        <v>409</v>
      </c>
      <c r="Q44" s="29" t="s">
        <v>410</v>
      </c>
      <c r="R44" s="29" t="s">
        <v>132</v>
      </c>
      <c r="S44" s="8" t="s">
        <v>93</v>
      </c>
      <c r="T44" s="29" t="s">
        <v>104</v>
      </c>
      <c r="U44" s="27">
        <v>2</v>
      </c>
      <c r="V44" s="27">
        <v>0</v>
      </c>
      <c r="W44" s="27">
        <v>2</v>
      </c>
      <c r="X44" s="27">
        <v>215</v>
      </c>
      <c r="Y44" s="27" t="s">
        <v>285</v>
      </c>
      <c r="Z44" s="27">
        <v>2000</v>
      </c>
      <c r="AA44" s="1" t="s">
        <v>411</v>
      </c>
      <c r="AB44" s="1"/>
      <c r="AC44" s="1"/>
      <c r="AD44" s="1" t="s">
        <v>287</v>
      </c>
      <c r="AE44" s="1" t="s">
        <v>287</v>
      </c>
      <c r="AF44" s="1" t="s">
        <v>109</v>
      </c>
      <c r="AG44" s="27" t="s">
        <v>412</v>
      </c>
      <c r="AH44" s="27">
        <v>135</v>
      </c>
      <c r="AI44" s="27">
        <v>135</v>
      </c>
      <c r="AJ44" s="29" t="s">
        <v>94</v>
      </c>
      <c r="AK44" s="29" t="s">
        <v>94</v>
      </c>
      <c r="AL44" s="27" t="s">
        <v>93</v>
      </c>
      <c r="AM44" s="27" t="s">
        <v>93</v>
      </c>
      <c r="AN44" s="27" t="s">
        <v>93</v>
      </c>
      <c r="AO44" s="27" t="s">
        <v>93</v>
      </c>
      <c r="AP44" s="27" t="s">
        <v>93</v>
      </c>
      <c r="AQ44" s="27" t="s">
        <v>93</v>
      </c>
      <c r="AR44" s="27">
        <v>2000</v>
      </c>
      <c r="AS44" s="27"/>
      <c r="AT44" s="27"/>
      <c r="AU44" s="27"/>
      <c r="AV44" s="29" t="s">
        <v>95</v>
      </c>
      <c r="AW44" s="29" t="s">
        <v>96</v>
      </c>
      <c r="AX44" s="28"/>
      <c r="AY44" s="28"/>
      <c r="AZ44" s="29" t="s">
        <v>96</v>
      </c>
      <c r="BA44" s="30" t="s">
        <v>413</v>
      </c>
      <c r="BB44" s="3" t="str">
        <f t="shared" si="2"/>
        <v>56.50432dN</v>
      </c>
      <c r="BC44" s="3" t="str">
        <f t="shared" si="3"/>
        <v>56.50432dN</v>
      </c>
      <c r="BD44" s="3" t="str">
        <f t="shared" si="4"/>
        <v>56.50432°N</v>
      </c>
      <c r="BE44" s="3" t="str">
        <f t="shared" si="5"/>
        <v>174.34485dE</v>
      </c>
      <c r="BF44" s="3" t="str">
        <f t="shared" si="6"/>
        <v>174.34485dE</v>
      </c>
      <c r="BG44" s="3" t="str">
        <f t="shared" si="7"/>
        <v>174.34485°E</v>
      </c>
      <c r="BH44" s="3" t="str">
        <f t="shared" si="8"/>
        <v/>
      </c>
      <c r="BI44" s="3" t="str">
        <f t="shared" si="9"/>
        <v/>
      </c>
      <c r="BJ44" s="3" t="str">
        <f t="shared" si="10"/>
        <v/>
      </c>
      <c r="BK44" s="3" t="str">
        <f t="shared" si="11"/>
        <v/>
      </c>
      <c r="BL44" s="3" t="str">
        <f t="shared" si="12"/>
        <v>n/a</v>
      </c>
      <c r="BM44" s="3" t="str">
        <f t="shared" si="13"/>
        <v/>
      </c>
    </row>
    <row r="45" spans="1:65">
      <c r="A45" s="26">
        <v>40780</v>
      </c>
      <c r="B45" s="27">
        <v>38</v>
      </c>
      <c r="C45" s="27"/>
      <c r="D45" s="28">
        <v>3.125E-2</v>
      </c>
      <c r="E45" s="28">
        <v>3.2638888888888891E-2</v>
      </c>
      <c r="F45" s="28"/>
      <c r="G45" s="28"/>
      <c r="H45" s="29" t="s">
        <v>126</v>
      </c>
      <c r="I45" s="29" t="s">
        <v>76</v>
      </c>
      <c r="J45" s="29" t="s">
        <v>77</v>
      </c>
      <c r="K45" s="29" t="s">
        <v>279</v>
      </c>
      <c r="L45" s="29" t="s">
        <v>280</v>
      </c>
      <c r="M45" s="29">
        <v>3764</v>
      </c>
      <c r="N45" s="27" t="s">
        <v>414</v>
      </c>
      <c r="O45" s="27" t="s">
        <v>415</v>
      </c>
      <c r="P45" s="29" t="s">
        <v>416</v>
      </c>
      <c r="Q45" s="29" t="s">
        <v>417</v>
      </c>
      <c r="R45" s="16" t="s">
        <v>418</v>
      </c>
      <c r="S45" s="8" t="e">
        <v>#N/A</v>
      </c>
      <c r="T45" s="29" t="e">
        <v>#N/A</v>
      </c>
      <c r="U45" s="27">
        <v>1</v>
      </c>
      <c r="V45" s="27">
        <v>0</v>
      </c>
      <c r="W45" s="27">
        <v>1</v>
      </c>
      <c r="X45" s="27">
        <v>140</v>
      </c>
      <c r="Y45" s="27" t="s">
        <v>419</v>
      </c>
      <c r="Z45" s="27">
        <v>4096</v>
      </c>
      <c r="AA45" s="1" t="s">
        <v>420</v>
      </c>
      <c r="AB45" s="1"/>
      <c r="AC45" s="1"/>
      <c r="AD45" s="1" t="s">
        <v>287</v>
      </c>
      <c r="AE45" s="1" t="s">
        <v>287</v>
      </c>
      <c r="AF45" s="1" t="s">
        <v>92</v>
      </c>
      <c r="AG45" s="27" t="s">
        <v>92</v>
      </c>
      <c r="AH45" s="27" t="s">
        <v>92</v>
      </c>
      <c r="AI45" s="27" t="s">
        <v>92</v>
      </c>
      <c r="AJ45" s="29" t="s">
        <v>262</v>
      </c>
      <c r="AK45" s="29" t="s">
        <v>262</v>
      </c>
      <c r="AL45" s="38" t="s">
        <v>93</v>
      </c>
      <c r="AM45" s="38" t="s">
        <v>93</v>
      </c>
      <c r="AN45" s="39">
        <v>3900</v>
      </c>
      <c r="AO45" s="28">
        <v>3.125E-2</v>
      </c>
      <c r="AP45" s="27">
        <v>3900</v>
      </c>
      <c r="AQ45" s="31">
        <v>3.125E-2</v>
      </c>
      <c r="AR45" s="27">
        <v>4050</v>
      </c>
      <c r="AS45" s="27"/>
      <c r="AT45" s="27"/>
      <c r="AU45" s="27"/>
      <c r="AV45" s="29" t="s">
        <v>95</v>
      </c>
      <c r="AW45" s="29" t="s">
        <v>96</v>
      </c>
      <c r="AX45" s="28"/>
      <c r="AY45" s="28"/>
      <c r="AZ45" s="29" t="s">
        <v>96</v>
      </c>
      <c r="BA45" s="30" t="s">
        <v>421</v>
      </c>
      <c r="BB45" s="3" t="str">
        <f t="shared" si="2"/>
        <v>58.00315dN</v>
      </c>
      <c r="BC45" s="3" t="str">
        <f t="shared" si="3"/>
        <v>58.00315dN</v>
      </c>
      <c r="BD45" s="3" t="str">
        <f t="shared" si="4"/>
        <v>58.00315°N</v>
      </c>
      <c r="BE45" s="3" t="str">
        <f t="shared" si="5"/>
        <v>176.68355dE</v>
      </c>
      <c r="BF45" s="3" t="str">
        <f t="shared" si="6"/>
        <v>176.68355dE</v>
      </c>
      <c r="BG45" s="3" t="str">
        <f t="shared" si="7"/>
        <v>176.68355°E</v>
      </c>
      <c r="BH45" s="3" t="e">
        <f t="shared" si="8"/>
        <v>#N/A</v>
      </c>
      <c r="BI45" s="3" t="e">
        <f t="shared" si="9"/>
        <v>#N/A</v>
      </c>
      <c r="BJ45" s="3" t="e">
        <f t="shared" si="10"/>
        <v>#N/A</v>
      </c>
      <c r="BK45" s="3" t="e">
        <f t="shared" si="11"/>
        <v>#N/A</v>
      </c>
      <c r="BL45" s="3" t="e">
        <f t="shared" si="12"/>
        <v>#N/A</v>
      </c>
      <c r="BM45" s="3" t="e">
        <f t="shared" si="13"/>
        <v>#N/A</v>
      </c>
    </row>
    <row r="46" spans="1:65" ht="60">
      <c r="A46" s="26">
        <v>40780</v>
      </c>
      <c r="B46" s="27">
        <v>39</v>
      </c>
      <c r="C46" s="27"/>
      <c r="D46" s="28">
        <v>0.79166666666666663</v>
      </c>
      <c r="E46" s="28">
        <v>0.80972222222222223</v>
      </c>
      <c r="F46" s="28"/>
      <c r="G46" s="28"/>
      <c r="H46" s="29" t="s">
        <v>422</v>
      </c>
      <c r="I46" s="29" t="s">
        <v>76</v>
      </c>
      <c r="J46" s="29" t="s">
        <v>77</v>
      </c>
      <c r="K46" s="29" t="s">
        <v>279</v>
      </c>
      <c r="L46" s="29" t="s">
        <v>280</v>
      </c>
      <c r="M46" s="29">
        <v>3785</v>
      </c>
      <c r="N46" s="27" t="s">
        <v>423</v>
      </c>
      <c r="O46" s="27" t="s">
        <v>424</v>
      </c>
      <c r="P46" s="29" t="s">
        <v>425</v>
      </c>
      <c r="Q46" s="29" t="s">
        <v>426</v>
      </c>
      <c r="R46" s="29" t="s">
        <v>132</v>
      </c>
      <c r="S46" s="8" t="s">
        <v>93</v>
      </c>
      <c r="T46" s="29" t="s">
        <v>104</v>
      </c>
      <c r="U46" s="27">
        <v>2</v>
      </c>
      <c r="V46" s="27">
        <v>0</v>
      </c>
      <c r="W46" s="27">
        <v>2</v>
      </c>
      <c r="X46" s="27">
        <v>125</v>
      </c>
      <c r="Y46" s="27" t="s">
        <v>391</v>
      </c>
      <c r="Z46" s="27">
        <v>1932</v>
      </c>
      <c r="AA46" s="1" t="s">
        <v>427</v>
      </c>
      <c r="AB46" s="1"/>
      <c r="AC46" s="1"/>
      <c r="AD46" s="1" t="s">
        <v>287</v>
      </c>
      <c r="AE46" s="1" t="s">
        <v>287</v>
      </c>
      <c r="AF46" s="1" t="s">
        <v>135</v>
      </c>
      <c r="AG46" s="27" t="s">
        <v>92</v>
      </c>
      <c r="AH46" s="27" t="s">
        <v>92</v>
      </c>
      <c r="AI46" s="27">
        <v>350</v>
      </c>
      <c r="AJ46" s="29" t="s">
        <v>262</v>
      </c>
      <c r="AK46" s="29" t="s">
        <v>241</v>
      </c>
      <c r="AL46" s="31">
        <v>0.80555555555555547</v>
      </c>
      <c r="AM46" s="31">
        <v>0.80972222222222223</v>
      </c>
      <c r="AN46" s="27">
        <v>845</v>
      </c>
      <c r="AO46" s="27">
        <v>845</v>
      </c>
      <c r="AP46" s="27">
        <v>845</v>
      </c>
      <c r="AQ46" s="31">
        <v>0.80555555555555547</v>
      </c>
      <c r="AR46" s="27">
        <v>845</v>
      </c>
      <c r="AS46" s="27"/>
      <c r="AT46" s="27"/>
      <c r="AU46" s="27"/>
      <c r="AV46" s="29" t="s">
        <v>242</v>
      </c>
      <c r="AW46" s="29" t="s">
        <v>96</v>
      </c>
      <c r="AX46" s="28">
        <v>5.5555555555555558E-3</v>
      </c>
      <c r="AY46" s="28"/>
      <c r="AZ46" s="29" t="s">
        <v>96</v>
      </c>
      <c r="BA46" s="30" t="s">
        <v>428</v>
      </c>
      <c r="BB46" s="3" t="str">
        <f t="shared" si="2"/>
        <v>57.60890dN</v>
      </c>
      <c r="BC46" s="3" t="str">
        <f t="shared" si="3"/>
        <v>57.60890dN</v>
      </c>
      <c r="BD46" s="3" t="str">
        <f t="shared" si="4"/>
        <v>57.60890°N</v>
      </c>
      <c r="BE46" s="3" t="str">
        <f t="shared" si="5"/>
        <v>176.22530dE</v>
      </c>
      <c r="BF46" s="3" t="str">
        <f t="shared" si="6"/>
        <v>176.22530dE</v>
      </c>
      <c r="BG46" s="3" t="str">
        <f t="shared" si="7"/>
        <v>176.22530°E</v>
      </c>
      <c r="BH46" s="3" t="str">
        <f t="shared" si="8"/>
        <v/>
      </c>
      <c r="BI46" s="3">
        <f t="shared" si="9"/>
        <v>845</v>
      </c>
      <c r="BJ46" s="3" t="str">
        <f t="shared" si="10"/>
        <v/>
      </c>
      <c r="BK46" s="3" t="str">
        <f t="shared" si="11"/>
        <v/>
      </c>
      <c r="BL46" s="3" t="str">
        <f t="shared" si="12"/>
        <v/>
      </c>
      <c r="BM46" s="3" t="str">
        <f t="shared" si="13"/>
        <v/>
      </c>
    </row>
    <row r="47" spans="1:65" ht="30">
      <c r="A47" s="26">
        <v>40781</v>
      </c>
      <c r="B47" s="27">
        <v>40</v>
      </c>
      <c r="C47" s="27"/>
      <c r="D47" s="28">
        <v>0.71597222222222223</v>
      </c>
      <c r="E47" s="28">
        <v>0.71666666666666667</v>
      </c>
      <c r="F47" s="28"/>
      <c r="G47" s="28"/>
      <c r="H47" s="29" t="s">
        <v>355</v>
      </c>
      <c r="I47" s="29" t="s">
        <v>76</v>
      </c>
      <c r="J47" s="29" t="s">
        <v>77</v>
      </c>
      <c r="K47" s="29" t="s">
        <v>279</v>
      </c>
      <c r="L47" s="29" t="s">
        <v>429</v>
      </c>
      <c r="M47" s="29">
        <v>3815</v>
      </c>
      <c r="N47" s="27" t="s">
        <v>430</v>
      </c>
      <c r="O47" s="27" t="s">
        <v>431</v>
      </c>
      <c r="P47" s="29" t="s">
        <v>432</v>
      </c>
      <c r="Q47" s="29" t="s">
        <v>433</v>
      </c>
      <c r="R47" s="16" t="s">
        <v>119</v>
      </c>
      <c r="S47" s="8" t="s">
        <v>120</v>
      </c>
      <c r="T47" s="29" t="s">
        <v>121</v>
      </c>
      <c r="U47" s="27">
        <v>1</v>
      </c>
      <c r="V47" s="27">
        <v>0</v>
      </c>
      <c r="W47" s="27">
        <v>1</v>
      </c>
      <c r="X47" s="27">
        <v>45</v>
      </c>
      <c r="Y47" s="27" t="s">
        <v>285</v>
      </c>
      <c r="Z47" s="27">
        <v>100</v>
      </c>
      <c r="AA47" s="1" t="s">
        <v>434</v>
      </c>
      <c r="AB47" s="1"/>
      <c r="AC47" s="1"/>
      <c r="AD47" s="1" t="s">
        <v>435</v>
      </c>
      <c r="AE47" s="1" t="s">
        <v>436</v>
      </c>
      <c r="AF47" s="1" t="s">
        <v>109</v>
      </c>
      <c r="AG47" s="27" t="s">
        <v>405</v>
      </c>
      <c r="AH47" s="27">
        <v>320</v>
      </c>
      <c r="AI47" s="27">
        <v>320</v>
      </c>
      <c r="AJ47" s="29" t="s">
        <v>94</v>
      </c>
      <c r="AK47" s="29" t="s">
        <v>94</v>
      </c>
      <c r="AL47" s="27" t="s">
        <v>93</v>
      </c>
      <c r="AM47" s="27" t="s">
        <v>93</v>
      </c>
      <c r="AN47" s="27" t="s">
        <v>93</v>
      </c>
      <c r="AO47" s="27" t="s">
        <v>93</v>
      </c>
      <c r="AP47" s="27">
        <v>300</v>
      </c>
      <c r="AQ47" s="27" t="s">
        <v>93</v>
      </c>
      <c r="AR47" s="27">
        <v>100</v>
      </c>
      <c r="AS47" s="27"/>
      <c r="AT47" s="27"/>
      <c r="AU47" s="27"/>
      <c r="AV47" s="29" t="s">
        <v>95</v>
      </c>
      <c r="AW47" s="29" t="s">
        <v>96</v>
      </c>
      <c r="AX47" s="28"/>
      <c r="AY47" s="28"/>
      <c r="AZ47" s="29" t="s">
        <v>96</v>
      </c>
      <c r="BA47" s="30" t="s">
        <v>437</v>
      </c>
      <c r="BB47" s="3" t="str">
        <f t="shared" si="2"/>
        <v>56.76468dN</v>
      </c>
      <c r="BC47" s="3" t="str">
        <f t="shared" si="3"/>
        <v>56.76468dN</v>
      </c>
      <c r="BD47" s="3" t="str">
        <f t="shared" si="4"/>
        <v>56.76468°N</v>
      </c>
      <c r="BE47" s="3" t="str">
        <f t="shared" si="5"/>
        <v>178.68793dE</v>
      </c>
      <c r="BF47" s="3" t="str">
        <f t="shared" si="6"/>
        <v>178.68793dE</v>
      </c>
      <c r="BG47" s="3" t="str">
        <f t="shared" si="7"/>
        <v>178.68793°E</v>
      </c>
      <c r="BH47" s="3" t="str">
        <f t="shared" si="8"/>
        <v/>
      </c>
      <c r="BI47" s="3" t="str">
        <f t="shared" si="9"/>
        <v/>
      </c>
      <c r="BJ47" s="3" t="str">
        <f t="shared" si="10"/>
        <v/>
      </c>
      <c r="BK47" s="3" t="str">
        <f t="shared" si="11"/>
        <v/>
      </c>
      <c r="BL47" s="3" t="str">
        <f t="shared" si="12"/>
        <v/>
      </c>
      <c r="BM47" s="3" t="str">
        <f t="shared" si="13"/>
        <v/>
      </c>
    </row>
    <row r="48" spans="1:65">
      <c r="A48" s="26">
        <v>40781</v>
      </c>
      <c r="B48" s="27">
        <v>41</v>
      </c>
      <c r="C48" s="27"/>
      <c r="D48" s="28">
        <v>0.90694444444444444</v>
      </c>
      <c r="E48" s="28">
        <v>0.90833333333333333</v>
      </c>
      <c r="F48" s="28"/>
      <c r="G48" s="28"/>
      <c r="H48" s="29" t="s">
        <v>181</v>
      </c>
      <c r="I48" s="29" t="s">
        <v>395</v>
      </c>
      <c r="J48" s="29" t="s">
        <v>77</v>
      </c>
      <c r="K48" s="29" t="s">
        <v>279</v>
      </c>
      <c r="L48" s="29" t="s">
        <v>339</v>
      </c>
      <c r="M48" s="29">
        <v>3811</v>
      </c>
      <c r="N48" s="27" t="s">
        <v>438</v>
      </c>
      <c r="O48" s="27" t="s">
        <v>439</v>
      </c>
      <c r="P48" s="29" t="s">
        <v>440</v>
      </c>
      <c r="Q48" s="29" t="s">
        <v>441</v>
      </c>
      <c r="R48" s="29" t="s">
        <v>400</v>
      </c>
      <c r="S48" s="8" t="s">
        <v>210</v>
      </c>
      <c r="T48" s="29" t="s">
        <v>211</v>
      </c>
      <c r="U48" s="27">
        <v>2</v>
      </c>
      <c r="V48" s="27">
        <v>0</v>
      </c>
      <c r="W48" s="27">
        <v>2</v>
      </c>
      <c r="X48" s="27">
        <v>230</v>
      </c>
      <c r="Y48" s="27" t="s">
        <v>285</v>
      </c>
      <c r="Z48" s="27">
        <v>400</v>
      </c>
      <c r="AA48" s="1" t="s">
        <v>442</v>
      </c>
      <c r="AB48" s="1"/>
      <c r="AC48" s="1"/>
      <c r="AD48" s="1" t="s">
        <v>328</v>
      </c>
      <c r="AE48" s="1" t="s">
        <v>328</v>
      </c>
      <c r="AF48" s="1" t="s">
        <v>275</v>
      </c>
      <c r="AG48" s="27" t="s">
        <v>370</v>
      </c>
      <c r="AH48" s="27">
        <v>140</v>
      </c>
      <c r="AI48" s="27">
        <v>180</v>
      </c>
      <c r="AJ48" s="29" t="s">
        <v>94</v>
      </c>
      <c r="AK48" s="29" t="s">
        <v>94</v>
      </c>
      <c r="AL48" s="27" t="s">
        <v>93</v>
      </c>
      <c r="AM48" s="27" t="s">
        <v>93</v>
      </c>
      <c r="AN48" s="27" t="s">
        <v>93</v>
      </c>
      <c r="AO48" s="27" t="s">
        <v>93</v>
      </c>
      <c r="AP48" s="27" t="s">
        <v>93</v>
      </c>
      <c r="AQ48" s="27" t="s">
        <v>93</v>
      </c>
      <c r="AR48" s="27">
        <v>300</v>
      </c>
      <c r="AS48" s="27"/>
      <c r="AT48" s="27"/>
      <c r="AU48" s="27"/>
      <c r="AV48" s="29" t="s">
        <v>95</v>
      </c>
      <c r="AW48" s="29" t="s">
        <v>96</v>
      </c>
      <c r="AX48" s="28"/>
      <c r="AY48" s="28"/>
      <c r="AZ48" s="29" t="s">
        <v>96</v>
      </c>
      <c r="BA48" s="30"/>
      <c r="BB48" s="3" t="str">
        <f t="shared" si="2"/>
        <v>57.01915dN</v>
      </c>
      <c r="BC48" s="3" t="str">
        <f t="shared" si="3"/>
        <v>57.01915dN</v>
      </c>
      <c r="BD48" s="3" t="str">
        <f t="shared" si="4"/>
        <v>57.01915°N</v>
      </c>
      <c r="BE48" s="3" t="str">
        <f t="shared" si="5"/>
        <v>178.01817dE</v>
      </c>
      <c r="BF48" s="3" t="str">
        <f t="shared" si="6"/>
        <v>178.01817dE</v>
      </c>
      <c r="BG48" s="3" t="str">
        <f t="shared" si="7"/>
        <v>178.01817°E</v>
      </c>
      <c r="BH48" s="3" t="str">
        <f t="shared" si="8"/>
        <v/>
      </c>
      <c r="BI48" s="3" t="str">
        <f t="shared" si="9"/>
        <v/>
      </c>
      <c r="BJ48" s="3" t="str">
        <f t="shared" si="10"/>
        <v/>
      </c>
      <c r="BK48" s="3" t="str">
        <f t="shared" si="11"/>
        <v>n/a</v>
      </c>
      <c r="BL48" s="3" t="str">
        <f t="shared" si="12"/>
        <v/>
      </c>
      <c r="BM48" s="3" t="str">
        <f t="shared" si="13"/>
        <v/>
      </c>
    </row>
    <row r="49" spans="1:65" ht="30">
      <c r="A49" s="26">
        <v>40782</v>
      </c>
      <c r="B49" s="27">
        <v>42</v>
      </c>
      <c r="C49" s="27"/>
      <c r="D49" s="28">
        <v>1.3888888888888889E-3</v>
      </c>
      <c r="E49" s="28">
        <v>4.8611111111111112E-3</v>
      </c>
      <c r="F49" s="28"/>
      <c r="G49" s="28"/>
      <c r="H49" s="29" t="s">
        <v>126</v>
      </c>
      <c r="I49" s="29" t="s">
        <v>76</v>
      </c>
      <c r="J49" s="29" t="s">
        <v>77</v>
      </c>
      <c r="K49" s="29" t="s">
        <v>279</v>
      </c>
      <c r="L49" s="29" t="s">
        <v>339</v>
      </c>
      <c r="M49" s="29">
        <v>3802</v>
      </c>
      <c r="N49" s="27" t="s">
        <v>443</v>
      </c>
      <c r="O49" s="27" t="s">
        <v>444</v>
      </c>
      <c r="P49" s="29" t="s">
        <v>445</v>
      </c>
      <c r="Q49" s="29" t="s">
        <v>446</v>
      </c>
      <c r="R49" s="29" t="s">
        <v>400</v>
      </c>
      <c r="S49" s="8" t="s">
        <v>210</v>
      </c>
      <c r="T49" s="29" t="s">
        <v>211</v>
      </c>
      <c r="U49" s="27">
        <v>9</v>
      </c>
      <c r="V49" s="27">
        <v>0</v>
      </c>
      <c r="W49" s="27">
        <v>9</v>
      </c>
      <c r="X49" s="27">
        <v>90</v>
      </c>
      <c r="Y49" s="29" t="s">
        <v>447</v>
      </c>
      <c r="Z49" s="27">
        <v>2479</v>
      </c>
      <c r="AA49" s="1" t="s">
        <v>442</v>
      </c>
      <c r="AB49" s="1"/>
      <c r="AC49" s="1"/>
      <c r="AD49" s="1" t="s">
        <v>328</v>
      </c>
      <c r="AE49" s="1" t="s">
        <v>328</v>
      </c>
      <c r="AF49" s="1" t="s">
        <v>275</v>
      </c>
      <c r="AG49" s="27" t="s">
        <v>448</v>
      </c>
      <c r="AH49" s="27">
        <v>135</v>
      </c>
      <c r="AI49" s="27">
        <v>135</v>
      </c>
      <c r="AJ49" s="29" t="s">
        <v>94</v>
      </c>
      <c r="AK49" s="29" t="s">
        <v>94</v>
      </c>
      <c r="AL49" s="27" t="s">
        <v>93</v>
      </c>
      <c r="AM49" s="27" t="s">
        <v>93</v>
      </c>
      <c r="AN49" s="27" t="s">
        <v>93</v>
      </c>
      <c r="AO49" s="27" t="s">
        <v>93</v>
      </c>
      <c r="AP49" s="27" t="s">
        <v>93</v>
      </c>
      <c r="AQ49" s="27" t="s">
        <v>93</v>
      </c>
      <c r="AR49" s="27">
        <v>2490</v>
      </c>
      <c r="AS49" s="27"/>
      <c r="AT49" s="27"/>
      <c r="AU49" s="27"/>
      <c r="AV49" s="29" t="s">
        <v>95</v>
      </c>
      <c r="AW49" s="29" t="s">
        <v>96</v>
      </c>
      <c r="AX49" s="28"/>
      <c r="AY49" s="28"/>
      <c r="AZ49" s="29" t="s">
        <v>96</v>
      </c>
      <c r="BA49" s="30"/>
      <c r="BB49" s="3" t="str">
        <f t="shared" si="2"/>
        <v>57.07340dN</v>
      </c>
      <c r="BC49" s="3" t="str">
        <f t="shared" si="3"/>
        <v>57.07340dN</v>
      </c>
      <c r="BD49" s="3" t="str">
        <f t="shared" si="4"/>
        <v>57.07340°N</v>
      </c>
      <c r="BE49" s="3" t="str">
        <f t="shared" si="5"/>
        <v>177.85947dE</v>
      </c>
      <c r="BF49" s="3" t="str">
        <f t="shared" si="6"/>
        <v>177.85947dE</v>
      </c>
      <c r="BG49" s="3" t="str">
        <f t="shared" si="7"/>
        <v>177.85947°E</v>
      </c>
      <c r="BH49" s="3" t="str">
        <f t="shared" si="8"/>
        <v/>
      </c>
      <c r="BI49" s="3" t="str">
        <f t="shared" si="9"/>
        <v/>
      </c>
      <c r="BJ49" s="3" t="str">
        <f t="shared" si="10"/>
        <v/>
      </c>
      <c r="BK49" s="3" t="str">
        <f t="shared" si="11"/>
        <v>n/a</v>
      </c>
      <c r="BL49" s="3" t="str">
        <f t="shared" si="12"/>
        <v/>
      </c>
      <c r="BM49" s="3" t="str">
        <f t="shared" si="13"/>
        <v/>
      </c>
    </row>
    <row r="50" spans="1:65" ht="30">
      <c r="A50" s="26">
        <v>40782</v>
      </c>
      <c r="B50" s="27">
        <v>43</v>
      </c>
      <c r="C50" s="27"/>
      <c r="D50" s="28">
        <v>1.3194444444444444E-2</v>
      </c>
      <c r="E50" s="28">
        <v>1.5277777777777777E-2</v>
      </c>
      <c r="F50" s="28"/>
      <c r="G50" s="28"/>
      <c r="H50" s="29" t="s">
        <v>126</v>
      </c>
      <c r="I50" s="29" t="s">
        <v>76</v>
      </c>
      <c r="J50" s="29" t="s">
        <v>77</v>
      </c>
      <c r="K50" s="29" t="s">
        <v>279</v>
      </c>
      <c r="L50" s="29" t="s">
        <v>339</v>
      </c>
      <c r="M50" s="29">
        <v>3811</v>
      </c>
      <c r="N50" s="27" t="s">
        <v>449</v>
      </c>
      <c r="O50" s="27" t="s">
        <v>450</v>
      </c>
      <c r="P50" s="29" t="s">
        <v>451</v>
      </c>
      <c r="Q50" s="29" t="s">
        <v>452</v>
      </c>
      <c r="R50" s="29" t="s">
        <v>400</v>
      </c>
      <c r="S50" s="8" t="s">
        <v>210</v>
      </c>
      <c r="T50" s="29" t="s">
        <v>211</v>
      </c>
      <c r="U50" s="27">
        <v>4</v>
      </c>
      <c r="V50" s="27">
        <v>0</v>
      </c>
      <c r="W50" s="27">
        <v>4</v>
      </c>
      <c r="X50" s="27">
        <v>300</v>
      </c>
      <c r="Y50" s="29" t="s">
        <v>453</v>
      </c>
      <c r="Z50" s="27">
        <v>4619</v>
      </c>
      <c r="AA50" s="1" t="s">
        <v>442</v>
      </c>
      <c r="AB50" s="1"/>
      <c r="AC50" s="1"/>
      <c r="AD50" s="1" t="s">
        <v>328</v>
      </c>
      <c r="AE50" s="1" t="s">
        <v>328</v>
      </c>
      <c r="AF50" s="1" t="s">
        <v>275</v>
      </c>
      <c r="AG50" s="27" t="s">
        <v>92</v>
      </c>
      <c r="AH50" s="27" t="s">
        <v>92</v>
      </c>
      <c r="AI50" s="27" t="s">
        <v>92</v>
      </c>
      <c r="AJ50" s="29" t="s">
        <v>94</v>
      </c>
      <c r="AK50" s="29" t="s">
        <v>94</v>
      </c>
      <c r="AL50" s="27" t="s">
        <v>93</v>
      </c>
      <c r="AM50" s="27" t="s">
        <v>93</v>
      </c>
      <c r="AN50" s="28" t="s">
        <v>93</v>
      </c>
      <c r="AO50" s="27" t="s">
        <v>93</v>
      </c>
      <c r="AP50" s="27" t="s">
        <v>93</v>
      </c>
      <c r="AQ50" s="27" t="s">
        <v>93</v>
      </c>
      <c r="AR50" s="27">
        <v>4700</v>
      </c>
      <c r="AS50" s="27"/>
      <c r="AT50" s="27"/>
      <c r="AU50" s="27"/>
      <c r="AV50" s="29" t="s">
        <v>95</v>
      </c>
      <c r="AW50" s="29" t="s">
        <v>96</v>
      </c>
      <c r="AX50" s="28"/>
      <c r="AY50" s="28"/>
      <c r="AZ50" s="29" t="s">
        <v>96</v>
      </c>
      <c r="BA50" s="30"/>
      <c r="BB50" s="3" t="str">
        <f t="shared" si="2"/>
        <v>57.09082dN</v>
      </c>
      <c r="BC50" s="3" t="str">
        <f t="shared" si="3"/>
        <v>57.09082dN</v>
      </c>
      <c r="BD50" s="3" t="str">
        <f t="shared" si="4"/>
        <v>57.09082°N</v>
      </c>
      <c r="BE50" s="3" t="str">
        <f t="shared" si="5"/>
        <v>177.80027dE</v>
      </c>
      <c r="BF50" s="3" t="str">
        <f t="shared" si="6"/>
        <v>177.80027dE</v>
      </c>
      <c r="BG50" s="3" t="str">
        <f t="shared" si="7"/>
        <v>177.80027°E</v>
      </c>
      <c r="BH50" s="3" t="str">
        <f t="shared" si="8"/>
        <v/>
      </c>
      <c r="BI50" s="3" t="str">
        <f t="shared" si="9"/>
        <v/>
      </c>
      <c r="BJ50" s="3" t="str">
        <f t="shared" si="10"/>
        <v/>
      </c>
      <c r="BK50" s="3" t="str">
        <f t="shared" si="11"/>
        <v>n/a</v>
      </c>
      <c r="BL50" s="3" t="str">
        <f t="shared" si="12"/>
        <v/>
      </c>
      <c r="BM50" s="3" t="str">
        <f t="shared" si="13"/>
        <v/>
      </c>
    </row>
    <row r="51" spans="1:65">
      <c r="A51" s="26">
        <v>40782</v>
      </c>
      <c r="B51" s="27">
        <v>44</v>
      </c>
      <c r="C51" s="27"/>
      <c r="D51" s="28">
        <v>0.18055555555555555</v>
      </c>
      <c r="E51" s="28">
        <v>0.18611111111111112</v>
      </c>
      <c r="F51" s="28"/>
      <c r="G51" s="28"/>
      <c r="H51" s="29" t="s">
        <v>454</v>
      </c>
      <c r="I51" s="29" t="s">
        <v>76</v>
      </c>
      <c r="J51" s="29" t="s">
        <v>77</v>
      </c>
      <c r="K51" s="29" t="s">
        <v>279</v>
      </c>
      <c r="L51" s="29" t="s">
        <v>339</v>
      </c>
      <c r="M51" s="29">
        <v>3812</v>
      </c>
      <c r="N51" s="27" t="s">
        <v>455</v>
      </c>
      <c r="O51" s="27" t="s">
        <v>456</v>
      </c>
      <c r="P51" s="29" t="s">
        <v>457</v>
      </c>
      <c r="Q51" s="29" t="s">
        <v>458</v>
      </c>
      <c r="R51" s="29" t="s">
        <v>400</v>
      </c>
      <c r="S51" s="8" t="s">
        <v>210</v>
      </c>
      <c r="T51" s="29" t="s">
        <v>211</v>
      </c>
      <c r="U51" s="27">
        <v>10</v>
      </c>
      <c r="V51" s="27">
        <v>3</v>
      </c>
      <c r="W51" s="27">
        <v>13</v>
      </c>
      <c r="X51" s="27">
        <v>45</v>
      </c>
      <c r="Y51" s="27" t="s">
        <v>459</v>
      </c>
      <c r="Z51" s="27">
        <v>1000</v>
      </c>
      <c r="AA51" s="1" t="s">
        <v>442</v>
      </c>
      <c r="AB51" s="1"/>
      <c r="AC51" s="1"/>
      <c r="AD51" s="1" t="s">
        <v>303</v>
      </c>
      <c r="AE51" s="1" t="s">
        <v>328</v>
      </c>
      <c r="AF51" s="1" t="s">
        <v>275</v>
      </c>
      <c r="AG51" s="27" t="s">
        <v>92</v>
      </c>
      <c r="AH51" s="27">
        <v>130</v>
      </c>
      <c r="AI51" s="27">
        <v>115</v>
      </c>
      <c r="AJ51" s="29" t="s">
        <v>94</v>
      </c>
      <c r="AK51" s="29" t="s">
        <v>94</v>
      </c>
      <c r="AL51" s="27" t="s">
        <v>93</v>
      </c>
      <c r="AM51" s="27" t="s">
        <v>93</v>
      </c>
      <c r="AN51" s="28" t="s">
        <v>93</v>
      </c>
      <c r="AO51" s="27" t="s">
        <v>93</v>
      </c>
      <c r="AP51" s="27" t="s">
        <v>93</v>
      </c>
      <c r="AQ51" s="27" t="s">
        <v>93</v>
      </c>
      <c r="AR51" s="27">
        <v>1000</v>
      </c>
      <c r="AS51" s="27"/>
      <c r="AT51" s="27"/>
      <c r="AU51" s="27"/>
      <c r="AV51" s="29" t="s">
        <v>95</v>
      </c>
      <c r="AW51" s="29" t="s">
        <v>96</v>
      </c>
      <c r="AX51" s="28"/>
      <c r="AY51" s="28"/>
      <c r="AZ51" s="29" t="s">
        <v>96</v>
      </c>
      <c r="BA51" s="30" t="s">
        <v>460</v>
      </c>
      <c r="BB51" s="3" t="str">
        <f t="shared" si="2"/>
        <v>57.12327dN</v>
      </c>
      <c r="BC51" s="3" t="str">
        <f t="shared" si="3"/>
        <v>57.12327dN</v>
      </c>
      <c r="BD51" s="3" t="str">
        <f t="shared" si="4"/>
        <v>57.12327°N</v>
      </c>
      <c r="BE51" s="3" t="str">
        <f t="shared" si="5"/>
        <v>177.72295dE</v>
      </c>
      <c r="BF51" s="3" t="str">
        <f t="shared" si="6"/>
        <v>177.72295dE</v>
      </c>
      <c r="BG51" s="3" t="str">
        <f t="shared" si="7"/>
        <v>177.72295°E</v>
      </c>
      <c r="BH51" s="3" t="str">
        <f t="shared" si="8"/>
        <v/>
      </c>
      <c r="BI51" s="3" t="str">
        <f t="shared" si="9"/>
        <v/>
      </c>
      <c r="BJ51" s="3" t="str">
        <f t="shared" si="10"/>
        <v/>
      </c>
      <c r="BK51" s="3" t="str">
        <f t="shared" si="11"/>
        <v>n/a</v>
      </c>
      <c r="BL51" s="3" t="str">
        <f t="shared" si="12"/>
        <v/>
      </c>
      <c r="BM51" s="3" t="str">
        <f t="shared" si="13"/>
        <v/>
      </c>
    </row>
    <row r="52" spans="1:65" ht="45">
      <c r="A52" s="26">
        <v>40782</v>
      </c>
      <c r="B52" s="27">
        <v>45</v>
      </c>
      <c r="C52" s="27"/>
      <c r="D52" s="28">
        <v>0.70972222222222225</v>
      </c>
      <c r="E52" s="28">
        <v>0.72569444444444453</v>
      </c>
      <c r="F52" s="28"/>
      <c r="G52" s="28"/>
      <c r="H52" s="29" t="s">
        <v>355</v>
      </c>
      <c r="I52" s="29" t="s">
        <v>76</v>
      </c>
      <c r="J52" s="29" t="s">
        <v>77</v>
      </c>
      <c r="K52" s="29" t="s">
        <v>279</v>
      </c>
      <c r="L52" s="29" t="s">
        <v>461</v>
      </c>
      <c r="M52" s="29">
        <v>3801</v>
      </c>
      <c r="N52" s="27" t="s">
        <v>462</v>
      </c>
      <c r="O52" s="27" t="s">
        <v>463</v>
      </c>
      <c r="P52" s="29" t="s">
        <v>464</v>
      </c>
      <c r="Q52" s="29" t="s">
        <v>465</v>
      </c>
      <c r="R52" s="29" t="s">
        <v>400</v>
      </c>
      <c r="S52" s="8" t="s">
        <v>210</v>
      </c>
      <c r="T52" s="29" t="s">
        <v>211</v>
      </c>
      <c r="U52" s="27">
        <v>25</v>
      </c>
      <c r="V52" s="27">
        <v>0</v>
      </c>
      <c r="W52" s="27">
        <v>25</v>
      </c>
      <c r="X52" s="27">
        <v>135</v>
      </c>
      <c r="Y52" s="27" t="s">
        <v>285</v>
      </c>
      <c r="Z52" s="27">
        <v>50</v>
      </c>
      <c r="AA52" s="1" t="s">
        <v>360</v>
      </c>
      <c r="AB52" s="1"/>
      <c r="AC52" s="1"/>
      <c r="AD52" s="1" t="s">
        <v>466</v>
      </c>
      <c r="AE52" s="1" t="s">
        <v>361</v>
      </c>
      <c r="AF52" s="1" t="s">
        <v>275</v>
      </c>
      <c r="AG52" s="27" t="s">
        <v>110</v>
      </c>
      <c r="AH52" s="27">
        <v>188</v>
      </c>
      <c r="AI52" s="27">
        <v>300</v>
      </c>
      <c r="AJ52" s="29" t="s">
        <v>94</v>
      </c>
      <c r="AK52" s="29" t="s">
        <v>94</v>
      </c>
      <c r="AL52" s="31" t="s">
        <v>93</v>
      </c>
      <c r="AM52" s="31" t="s">
        <v>93</v>
      </c>
      <c r="AN52" s="16" t="s">
        <v>93</v>
      </c>
      <c r="AO52" s="31" t="s">
        <v>93</v>
      </c>
      <c r="AP52" s="27" t="s">
        <v>93</v>
      </c>
      <c r="AQ52" s="31" t="s">
        <v>93</v>
      </c>
      <c r="AR52" s="27">
        <v>0</v>
      </c>
      <c r="AS52" s="27"/>
      <c r="AT52" s="27"/>
      <c r="AU52" s="27"/>
      <c r="AV52" s="29" t="s">
        <v>95</v>
      </c>
      <c r="AW52" s="29" t="s">
        <v>96</v>
      </c>
      <c r="AX52" s="28"/>
      <c r="AY52" s="28"/>
      <c r="AZ52" s="29" t="s">
        <v>96</v>
      </c>
      <c r="BA52" s="30" t="s">
        <v>467</v>
      </c>
      <c r="BB52" s="3" t="str">
        <f t="shared" si="2"/>
        <v>57.32462dN</v>
      </c>
      <c r="BC52" s="3" t="str">
        <f t="shared" si="3"/>
        <v>57.32462dN</v>
      </c>
      <c r="BD52" s="3" t="str">
        <f t="shared" si="4"/>
        <v>57.32462°N</v>
      </c>
      <c r="BE52" s="3" t="str">
        <f t="shared" si="5"/>
        <v>177.11520dE</v>
      </c>
      <c r="BF52" s="3" t="str">
        <f t="shared" si="6"/>
        <v>177.11520dE</v>
      </c>
      <c r="BG52" s="3" t="str">
        <f t="shared" si="7"/>
        <v>177.11520°E</v>
      </c>
      <c r="BH52" s="3" t="str">
        <f t="shared" si="8"/>
        <v/>
      </c>
      <c r="BI52" s="3" t="str">
        <f t="shared" si="9"/>
        <v/>
      </c>
      <c r="BJ52" s="3" t="str">
        <f t="shared" si="10"/>
        <v/>
      </c>
      <c r="BK52" s="3" t="str">
        <f t="shared" si="11"/>
        <v>n/a</v>
      </c>
      <c r="BL52" s="3" t="str">
        <f t="shared" si="12"/>
        <v/>
      </c>
      <c r="BM52" s="3" t="str">
        <f t="shared" si="13"/>
        <v/>
      </c>
    </row>
    <row r="53" spans="1:65" ht="33.75">
      <c r="A53" s="26">
        <v>40782</v>
      </c>
      <c r="B53" s="27">
        <v>46</v>
      </c>
      <c r="C53" s="27"/>
      <c r="D53" s="28">
        <v>0.82152777777777775</v>
      </c>
      <c r="E53" s="28">
        <v>0.84097222222222223</v>
      </c>
      <c r="F53" s="28"/>
      <c r="G53" s="28"/>
      <c r="H53" s="29" t="s">
        <v>468</v>
      </c>
      <c r="I53" s="29" t="s">
        <v>469</v>
      </c>
      <c r="J53" s="29" t="s">
        <v>77</v>
      </c>
      <c r="K53" s="29" t="s">
        <v>279</v>
      </c>
      <c r="L53" s="29" t="s">
        <v>461</v>
      </c>
      <c r="M53" s="29">
        <v>3790</v>
      </c>
      <c r="N53" s="27" t="s">
        <v>470</v>
      </c>
      <c r="O53" s="27" t="s">
        <v>471</v>
      </c>
      <c r="P53" s="29" t="s">
        <v>472</v>
      </c>
      <c r="Q53" s="29" t="s">
        <v>473</v>
      </c>
      <c r="R53" s="29" t="s">
        <v>400</v>
      </c>
      <c r="S53" s="8" t="s">
        <v>210</v>
      </c>
      <c r="T53" s="29" t="s">
        <v>211</v>
      </c>
      <c r="U53" s="27">
        <v>10</v>
      </c>
      <c r="V53" s="27">
        <v>5</v>
      </c>
      <c r="W53" s="27">
        <v>15</v>
      </c>
      <c r="X53" s="27">
        <v>45</v>
      </c>
      <c r="Y53" s="27" t="s">
        <v>285</v>
      </c>
      <c r="Z53" s="27">
        <v>50</v>
      </c>
      <c r="AA53" s="1" t="s">
        <v>474</v>
      </c>
      <c r="AB53" s="1"/>
      <c r="AC53" s="1"/>
      <c r="AD53" s="1" t="s">
        <v>466</v>
      </c>
      <c r="AE53" s="1" t="s">
        <v>361</v>
      </c>
      <c r="AF53" s="1" t="s">
        <v>275</v>
      </c>
      <c r="AG53" s="27" t="s">
        <v>110</v>
      </c>
      <c r="AH53" s="27">
        <v>230</v>
      </c>
      <c r="AI53" s="27">
        <v>300</v>
      </c>
      <c r="AJ53" s="29" t="s">
        <v>94</v>
      </c>
      <c r="AK53" s="29" t="s">
        <v>94</v>
      </c>
      <c r="AL53" s="27" t="s">
        <v>93</v>
      </c>
      <c r="AM53" s="40" t="s">
        <v>93</v>
      </c>
      <c r="AN53" s="27" t="s">
        <v>93</v>
      </c>
      <c r="AO53" s="41" t="s">
        <v>93</v>
      </c>
      <c r="AP53" s="27" t="s">
        <v>93</v>
      </c>
      <c r="AQ53" s="31" t="s">
        <v>93</v>
      </c>
      <c r="AR53" s="27">
        <v>0</v>
      </c>
      <c r="AS53" s="27"/>
      <c r="AT53" s="27"/>
      <c r="AU53" s="27"/>
      <c r="AV53" s="29" t="s">
        <v>95</v>
      </c>
      <c r="AW53" s="29" t="s">
        <v>96</v>
      </c>
      <c r="AX53" s="28"/>
      <c r="AY53" s="28"/>
      <c r="AZ53" s="29" t="s">
        <v>96</v>
      </c>
      <c r="BA53" s="30" t="s">
        <v>475</v>
      </c>
      <c r="BB53" s="3" t="str">
        <f t="shared" si="2"/>
        <v>57.41403dN</v>
      </c>
      <c r="BC53" s="3" t="str">
        <f t="shared" si="3"/>
        <v>57.41403dN</v>
      </c>
      <c r="BD53" s="3" t="str">
        <f t="shared" si="4"/>
        <v>57.41403°N</v>
      </c>
      <c r="BE53" s="3" t="str">
        <f t="shared" si="5"/>
        <v>176.84837dE</v>
      </c>
      <c r="BF53" s="3" t="str">
        <f t="shared" si="6"/>
        <v>176.84837dE</v>
      </c>
      <c r="BG53" s="3" t="str">
        <f t="shared" si="7"/>
        <v>176.84837°E</v>
      </c>
      <c r="BH53" s="3" t="str">
        <f t="shared" si="8"/>
        <v/>
      </c>
      <c r="BI53" s="3" t="str">
        <f t="shared" si="9"/>
        <v/>
      </c>
      <c r="BJ53" s="3" t="str">
        <f t="shared" si="10"/>
        <v/>
      </c>
      <c r="BK53" s="3" t="str">
        <f t="shared" si="11"/>
        <v>n/a</v>
      </c>
      <c r="BL53" s="3" t="str">
        <f t="shared" si="12"/>
        <v/>
      </c>
      <c r="BM53" s="3" t="str">
        <f t="shared" si="13"/>
        <v/>
      </c>
    </row>
    <row r="54" spans="1:65" ht="33.75">
      <c r="A54" s="26">
        <v>40782</v>
      </c>
      <c r="B54" s="27">
        <v>47</v>
      </c>
      <c r="C54" s="27"/>
      <c r="D54" s="28">
        <v>0.87777777777777777</v>
      </c>
      <c r="E54" s="28">
        <v>0.87916666666666676</v>
      </c>
      <c r="F54" s="28"/>
      <c r="G54" s="28"/>
      <c r="H54" s="29" t="s">
        <v>181</v>
      </c>
      <c r="I54" s="29" t="s">
        <v>469</v>
      </c>
      <c r="J54" s="29" t="s">
        <v>77</v>
      </c>
      <c r="K54" s="29" t="s">
        <v>279</v>
      </c>
      <c r="L54" s="29" t="s">
        <v>280</v>
      </c>
      <c r="M54" s="29">
        <v>3785</v>
      </c>
      <c r="N54" s="27" t="s">
        <v>476</v>
      </c>
      <c r="O54" s="27" t="s">
        <v>477</v>
      </c>
      <c r="P54" s="29" t="s">
        <v>478</v>
      </c>
      <c r="Q54" s="29" t="s">
        <v>479</v>
      </c>
      <c r="R54" s="29" t="s">
        <v>376</v>
      </c>
      <c r="S54" s="8" t="s">
        <v>377</v>
      </c>
      <c r="T54" s="29" t="s">
        <v>104</v>
      </c>
      <c r="U54" s="27">
        <v>1</v>
      </c>
      <c r="V54" s="27">
        <v>0</v>
      </c>
      <c r="W54" s="27">
        <v>1</v>
      </c>
      <c r="X54" s="27">
        <v>220</v>
      </c>
      <c r="Y54" s="27" t="s">
        <v>285</v>
      </c>
      <c r="Z54" s="27">
        <v>300</v>
      </c>
      <c r="AA54" s="1" t="s">
        <v>480</v>
      </c>
      <c r="AB54" s="1"/>
      <c r="AC54" s="1"/>
      <c r="AD54" s="1" t="s">
        <v>287</v>
      </c>
      <c r="AE54" s="1" t="s">
        <v>436</v>
      </c>
      <c r="AF54" s="1" t="s">
        <v>275</v>
      </c>
      <c r="AG54" s="27" t="s">
        <v>110</v>
      </c>
      <c r="AH54" s="27">
        <v>310</v>
      </c>
      <c r="AI54" s="27">
        <v>20</v>
      </c>
      <c r="AJ54" s="29" t="s">
        <v>94</v>
      </c>
      <c r="AK54" s="29" t="s">
        <v>94</v>
      </c>
      <c r="AL54" s="27" t="s">
        <v>93</v>
      </c>
      <c r="AM54" s="27" t="s">
        <v>93</v>
      </c>
      <c r="AN54" s="27" t="s">
        <v>93</v>
      </c>
      <c r="AO54" s="31" t="s">
        <v>93</v>
      </c>
      <c r="AP54" s="27" t="s">
        <v>93</v>
      </c>
      <c r="AQ54" s="31" t="s">
        <v>93</v>
      </c>
      <c r="AR54" s="27">
        <v>300</v>
      </c>
      <c r="AS54" s="27"/>
      <c r="AT54" s="27"/>
      <c r="AU54" s="27"/>
      <c r="AV54" s="29" t="s">
        <v>95</v>
      </c>
      <c r="AW54" s="29" t="s">
        <v>96</v>
      </c>
      <c r="AX54" s="28"/>
      <c r="AY54" s="28"/>
      <c r="AZ54" s="29" t="s">
        <v>96</v>
      </c>
      <c r="BA54" s="30" t="s">
        <v>481</v>
      </c>
      <c r="BB54" s="3" t="str">
        <f t="shared" si="2"/>
        <v>57.50767dN</v>
      </c>
      <c r="BC54" s="3" t="str">
        <f t="shared" si="3"/>
        <v>57.50767dN</v>
      </c>
      <c r="BD54" s="3" t="str">
        <f t="shared" si="4"/>
        <v>57.50767°N</v>
      </c>
      <c r="BE54" s="3" t="str">
        <f t="shared" si="5"/>
        <v>176.54933dE</v>
      </c>
      <c r="BF54" s="3" t="str">
        <f t="shared" si="6"/>
        <v>176.54933dE</v>
      </c>
      <c r="BG54" s="3" t="str">
        <f t="shared" si="7"/>
        <v>176.54933°E</v>
      </c>
      <c r="BH54" s="3" t="str">
        <f t="shared" si="8"/>
        <v/>
      </c>
      <c r="BI54" s="3" t="str">
        <f t="shared" si="9"/>
        <v/>
      </c>
      <c r="BJ54" s="3" t="str">
        <f t="shared" si="10"/>
        <v/>
      </c>
      <c r="BK54" s="3" t="str">
        <f t="shared" si="11"/>
        <v/>
      </c>
      <c r="BL54" s="3" t="str">
        <f t="shared" si="12"/>
        <v>n/a</v>
      </c>
      <c r="BM54" s="3" t="str">
        <f t="shared" si="13"/>
        <v/>
      </c>
    </row>
    <row r="55" spans="1:65" ht="22.5">
      <c r="A55" s="26">
        <v>40782</v>
      </c>
      <c r="B55" s="27">
        <v>48</v>
      </c>
      <c r="C55" s="27"/>
      <c r="D55" s="28">
        <v>0.9770833333333333</v>
      </c>
      <c r="E55" s="28">
        <v>0.98611111111111116</v>
      </c>
      <c r="F55" s="28"/>
      <c r="G55" s="28"/>
      <c r="H55" s="29" t="s">
        <v>253</v>
      </c>
      <c r="I55" s="29" t="s">
        <v>469</v>
      </c>
      <c r="J55" s="29" t="s">
        <v>77</v>
      </c>
      <c r="K55" s="29" t="s">
        <v>279</v>
      </c>
      <c r="L55" s="29" t="s">
        <v>461</v>
      </c>
      <c r="M55" s="29">
        <v>3784</v>
      </c>
      <c r="N55" s="27" t="s">
        <v>482</v>
      </c>
      <c r="O55" s="27" t="s">
        <v>483</v>
      </c>
      <c r="P55" s="29" t="s">
        <v>484</v>
      </c>
      <c r="Q55" s="29" t="s">
        <v>485</v>
      </c>
      <c r="R55" s="29" t="s">
        <v>400</v>
      </c>
      <c r="S55" s="8" t="s">
        <v>210</v>
      </c>
      <c r="T55" s="29" t="s">
        <v>211</v>
      </c>
      <c r="U55" s="27">
        <v>17</v>
      </c>
      <c r="V55" s="27">
        <v>0</v>
      </c>
      <c r="W55" s="27">
        <v>17</v>
      </c>
      <c r="X55" s="27">
        <v>230</v>
      </c>
      <c r="Y55" s="27" t="s">
        <v>285</v>
      </c>
      <c r="Z55" s="27">
        <v>20</v>
      </c>
      <c r="AA55" s="1" t="s">
        <v>486</v>
      </c>
      <c r="AB55" s="1"/>
      <c r="AC55" s="1"/>
      <c r="AD55" s="1" t="s">
        <v>487</v>
      </c>
      <c r="AE55" s="1" t="s">
        <v>361</v>
      </c>
      <c r="AF55" s="1" t="s">
        <v>214</v>
      </c>
      <c r="AG55" s="27" t="s">
        <v>362</v>
      </c>
      <c r="AH55" s="27">
        <v>100</v>
      </c>
      <c r="AI55" s="27">
        <v>40</v>
      </c>
      <c r="AJ55" s="29" t="s">
        <v>94</v>
      </c>
      <c r="AK55" s="29" t="s">
        <v>94</v>
      </c>
      <c r="AL55" s="27" t="s">
        <v>93</v>
      </c>
      <c r="AM55" s="27" t="s">
        <v>93</v>
      </c>
      <c r="AN55" s="27" t="s">
        <v>93</v>
      </c>
      <c r="AO55" s="27" t="s">
        <v>93</v>
      </c>
      <c r="AP55" s="27" t="s">
        <v>93</v>
      </c>
      <c r="AQ55" s="27" t="s">
        <v>93</v>
      </c>
      <c r="AR55" s="27">
        <v>1</v>
      </c>
      <c r="AS55" s="27"/>
      <c r="AT55" s="27"/>
      <c r="AU55" s="27"/>
      <c r="AV55" s="29" t="s">
        <v>95</v>
      </c>
      <c r="AW55" s="29" t="s">
        <v>96</v>
      </c>
      <c r="AX55" s="28"/>
      <c r="AY55" s="28"/>
      <c r="AZ55" s="29" t="s">
        <v>96</v>
      </c>
      <c r="BA55" s="30" t="s">
        <v>488</v>
      </c>
      <c r="BB55" s="3" t="str">
        <f t="shared" si="2"/>
        <v>57.51175dN</v>
      </c>
      <c r="BC55" s="3" t="str">
        <f t="shared" si="3"/>
        <v>57.51175dN</v>
      </c>
      <c r="BD55" s="3" t="str">
        <f t="shared" si="4"/>
        <v>57.51175°N</v>
      </c>
      <c r="BE55" s="3" t="str">
        <f t="shared" si="5"/>
        <v>176.54460dE</v>
      </c>
      <c r="BF55" s="3" t="str">
        <f t="shared" si="6"/>
        <v>176.54460dE</v>
      </c>
      <c r="BG55" s="3" t="str">
        <f t="shared" si="7"/>
        <v>176.54460°E</v>
      </c>
      <c r="BH55" s="3" t="str">
        <f t="shared" si="8"/>
        <v/>
      </c>
      <c r="BI55" s="3" t="str">
        <f t="shared" si="9"/>
        <v/>
      </c>
      <c r="BJ55" s="3" t="str">
        <f t="shared" si="10"/>
        <v/>
      </c>
      <c r="BK55" s="3" t="str">
        <f t="shared" si="11"/>
        <v>n/a</v>
      </c>
      <c r="BL55" s="3" t="str">
        <f t="shared" si="12"/>
        <v/>
      </c>
      <c r="BM55" s="3" t="str">
        <f t="shared" si="13"/>
        <v/>
      </c>
    </row>
    <row r="56" spans="1:65" ht="45">
      <c r="A56" s="26">
        <v>40783</v>
      </c>
      <c r="B56" s="27">
        <v>49</v>
      </c>
      <c r="C56" s="27"/>
      <c r="D56" s="28">
        <v>5.6944444444444443E-2</v>
      </c>
      <c r="E56" s="28">
        <v>9.7222222222222224E-2</v>
      </c>
      <c r="F56" s="28"/>
      <c r="G56" s="28"/>
      <c r="H56" s="29" t="s">
        <v>253</v>
      </c>
      <c r="I56" s="29" t="s">
        <v>469</v>
      </c>
      <c r="J56" s="29" t="s">
        <v>77</v>
      </c>
      <c r="K56" s="29" t="s">
        <v>279</v>
      </c>
      <c r="L56" s="29" t="s">
        <v>339</v>
      </c>
      <c r="M56" s="29">
        <v>3800</v>
      </c>
      <c r="N56" s="27" t="s">
        <v>489</v>
      </c>
      <c r="O56" s="27" t="s">
        <v>490</v>
      </c>
      <c r="P56" s="29" t="s">
        <v>491</v>
      </c>
      <c r="Q56" s="29" t="s">
        <v>492</v>
      </c>
      <c r="R56" s="29" t="s">
        <v>400</v>
      </c>
      <c r="S56" s="8" t="s">
        <v>210</v>
      </c>
      <c r="T56" s="29" t="s">
        <v>211</v>
      </c>
      <c r="U56" s="27">
        <v>20</v>
      </c>
      <c r="V56" s="27">
        <v>5</v>
      </c>
      <c r="W56" s="27">
        <v>25</v>
      </c>
      <c r="X56" s="27">
        <v>190</v>
      </c>
      <c r="Y56" s="27" t="s">
        <v>285</v>
      </c>
      <c r="Z56" s="27">
        <v>15</v>
      </c>
      <c r="AA56" s="1" t="s">
        <v>493</v>
      </c>
      <c r="AB56" s="1"/>
      <c r="AC56" s="1"/>
      <c r="AD56" s="1" t="s">
        <v>303</v>
      </c>
      <c r="AE56" s="1" t="s">
        <v>260</v>
      </c>
      <c r="AF56" s="1" t="s">
        <v>275</v>
      </c>
      <c r="AG56" s="27" t="s">
        <v>370</v>
      </c>
      <c r="AH56" s="27">
        <v>350</v>
      </c>
      <c r="AI56" s="27">
        <v>20</v>
      </c>
      <c r="AJ56" s="29" t="s">
        <v>94</v>
      </c>
      <c r="AK56" s="29" t="s">
        <v>94</v>
      </c>
      <c r="AL56" s="27" t="s">
        <v>93</v>
      </c>
      <c r="AM56" s="28" t="s">
        <v>93</v>
      </c>
      <c r="AN56" s="28" t="s">
        <v>93</v>
      </c>
      <c r="AO56" s="27" t="s">
        <v>93</v>
      </c>
      <c r="AP56" s="27" t="s">
        <v>93</v>
      </c>
      <c r="AQ56" s="27" t="s">
        <v>93</v>
      </c>
      <c r="AR56" s="27">
        <v>2</v>
      </c>
      <c r="AS56" s="27"/>
      <c r="AT56" s="27"/>
      <c r="AU56" s="27"/>
      <c r="AV56" s="29" t="s">
        <v>95</v>
      </c>
      <c r="AW56" s="29" t="s">
        <v>96</v>
      </c>
      <c r="AX56" s="28"/>
      <c r="AY56" s="28"/>
      <c r="AZ56" s="29" t="s">
        <v>96</v>
      </c>
      <c r="BA56" s="30" t="s">
        <v>494</v>
      </c>
      <c r="BB56" s="3" t="str">
        <f t="shared" si="2"/>
        <v>57.60750dN</v>
      </c>
      <c r="BC56" s="3" t="str">
        <f t="shared" si="3"/>
        <v>57.60750dN</v>
      </c>
      <c r="BD56" s="3" t="str">
        <f t="shared" si="4"/>
        <v>57.60750°N</v>
      </c>
      <c r="BE56" s="3" t="str">
        <f t="shared" si="5"/>
        <v>176.25917dE</v>
      </c>
      <c r="BF56" s="3" t="str">
        <f t="shared" si="6"/>
        <v>176.25917dE</v>
      </c>
      <c r="BG56" s="3" t="str">
        <f t="shared" si="7"/>
        <v>176.25917°E</v>
      </c>
      <c r="BH56" s="3" t="str">
        <f t="shared" si="8"/>
        <v/>
      </c>
      <c r="BI56" s="3" t="str">
        <f t="shared" si="9"/>
        <v/>
      </c>
      <c r="BJ56" s="3" t="str">
        <f t="shared" si="10"/>
        <v/>
      </c>
      <c r="BK56" s="3" t="str">
        <f t="shared" si="11"/>
        <v>n/a</v>
      </c>
      <c r="BL56" s="3" t="str">
        <f t="shared" si="12"/>
        <v/>
      </c>
      <c r="BM56" s="3" t="str">
        <f t="shared" si="13"/>
        <v/>
      </c>
    </row>
    <row r="57" spans="1:65" ht="22.5">
      <c r="A57" s="26">
        <v>40783</v>
      </c>
      <c r="B57" s="27">
        <v>50</v>
      </c>
      <c r="C57" s="27"/>
      <c r="D57" s="28">
        <v>0.12638888888888888</v>
      </c>
      <c r="E57" s="28">
        <v>0.12847222222222224</v>
      </c>
      <c r="F57" s="28"/>
      <c r="G57" s="28"/>
      <c r="H57" s="29" t="s">
        <v>264</v>
      </c>
      <c r="I57" s="29" t="s">
        <v>469</v>
      </c>
      <c r="J57" s="29" t="s">
        <v>77</v>
      </c>
      <c r="K57" s="29" t="s">
        <v>279</v>
      </c>
      <c r="L57" s="29" t="s">
        <v>461</v>
      </c>
      <c r="M57" s="29">
        <v>3794</v>
      </c>
      <c r="N57" s="27" t="s">
        <v>495</v>
      </c>
      <c r="O57" s="27" t="s">
        <v>496</v>
      </c>
      <c r="P57" s="29" t="s">
        <v>497</v>
      </c>
      <c r="Q57" s="29" t="s">
        <v>498</v>
      </c>
      <c r="R57" s="29" t="s">
        <v>400</v>
      </c>
      <c r="S57" s="8" t="s">
        <v>210</v>
      </c>
      <c r="T57" s="29" t="s">
        <v>211</v>
      </c>
      <c r="U57" s="27">
        <v>10</v>
      </c>
      <c r="V57" s="27">
        <v>0</v>
      </c>
      <c r="W57" s="27">
        <v>10</v>
      </c>
      <c r="X57" s="27">
        <v>90</v>
      </c>
      <c r="Y57" s="27" t="s">
        <v>285</v>
      </c>
      <c r="Z57" s="27">
        <v>15</v>
      </c>
      <c r="AA57" s="1" t="s">
        <v>486</v>
      </c>
      <c r="AB57" s="1"/>
      <c r="AC57" s="1"/>
      <c r="AD57" s="1" t="s">
        <v>499</v>
      </c>
      <c r="AE57" s="1" t="s">
        <v>361</v>
      </c>
      <c r="AF57" s="1" t="s">
        <v>275</v>
      </c>
      <c r="AG57" s="27" t="s">
        <v>110</v>
      </c>
      <c r="AH57" s="27">
        <v>180</v>
      </c>
      <c r="AI57" s="27">
        <v>180</v>
      </c>
      <c r="AJ57" s="29" t="s">
        <v>94</v>
      </c>
      <c r="AK57" s="29" t="s">
        <v>94</v>
      </c>
      <c r="AL57" s="27" t="s">
        <v>93</v>
      </c>
      <c r="AM57" s="28" t="s">
        <v>93</v>
      </c>
      <c r="AN57" s="28" t="s">
        <v>93</v>
      </c>
      <c r="AO57" s="27" t="s">
        <v>93</v>
      </c>
      <c r="AP57" s="27" t="s">
        <v>93</v>
      </c>
      <c r="AQ57" s="27" t="s">
        <v>93</v>
      </c>
      <c r="AR57" s="27">
        <v>2</v>
      </c>
      <c r="AS57" s="27"/>
      <c r="AT57" s="27"/>
      <c r="AU57" s="27"/>
      <c r="AV57" s="29" t="s">
        <v>95</v>
      </c>
      <c r="AW57" s="29" t="s">
        <v>96</v>
      </c>
      <c r="AX57" s="28"/>
      <c r="AY57" s="28"/>
      <c r="AZ57" s="29" t="s">
        <v>96</v>
      </c>
      <c r="BA57" s="30" t="s">
        <v>500</v>
      </c>
      <c r="BB57" s="3" t="str">
        <f t="shared" si="2"/>
        <v>57.64963dN</v>
      </c>
      <c r="BC57" s="3" t="str">
        <f t="shared" si="3"/>
        <v>57.64963dN</v>
      </c>
      <c r="BD57" s="3" t="str">
        <f t="shared" si="4"/>
        <v>57.64963°N</v>
      </c>
      <c r="BE57" s="3" t="str">
        <f t="shared" si="5"/>
        <v>176.12002dE</v>
      </c>
      <c r="BF57" s="3" t="str">
        <f t="shared" si="6"/>
        <v>176.12002dE</v>
      </c>
      <c r="BG57" s="3" t="str">
        <f t="shared" si="7"/>
        <v>176.12002°E</v>
      </c>
      <c r="BH57" s="3" t="str">
        <f t="shared" si="8"/>
        <v/>
      </c>
      <c r="BI57" s="3" t="str">
        <f t="shared" si="9"/>
        <v/>
      </c>
      <c r="BJ57" s="3" t="str">
        <f t="shared" si="10"/>
        <v/>
      </c>
      <c r="BK57" s="3" t="str">
        <f t="shared" si="11"/>
        <v>n/a</v>
      </c>
      <c r="BL57" s="3" t="str">
        <f t="shared" si="12"/>
        <v/>
      </c>
      <c r="BM57" s="3" t="str">
        <f t="shared" si="13"/>
        <v/>
      </c>
    </row>
    <row r="58" spans="1:65" ht="30">
      <c r="A58" s="26">
        <v>40783</v>
      </c>
      <c r="B58" s="27">
        <v>51</v>
      </c>
      <c r="C58" s="27"/>
      <c r="D58" s="28">
        <v>0.15416666666666667</v>
      </c>
      <c r="E58" s="28">
        <v>0.15555555555555556</v>
      </c>
      <c r="F58" s="28"/>
      <c r="G58" s="28"/>
      <c r="H58" s="29" t="s">
        <v>264</v>
      </c>
      <c r="I58" s="29" t="s">
        <v>469</v>
      </c>
      <c r="J58" s="29" t="s">
        <v>77</v>
      </c>
      <c r="K58" s="29" t="s">
        <v>279</v>
      </c>
      <c r="L58" s="29" t="s">
        <v>461</v>
      </c>
      <c r="M58" s="29">
        <v>3794</v>
      </c>
      <c r="N58" s="27" t="s">
        <v>501</v>
      </c>
      <c r="O58" s="27" t="s">
        <v>502</v>
      </c>
      <c r="P58" s="29" t="s">
        <v>503</v>
      </c>
      <c r="Q58" s="29" t="s">
        <v>504</v>
      </c>
      <c r="R58" s="29" t="s">
        <v>400</v>
      </c>
      <c r="S58" s="8" t="s">
        <v>210</v>
      </c>
      <c r="T58" s="29" t="s">
        <v>211</v>
      </c>
      <c r="U58" s="27">
        <v>5</v>
      </c>
      <c r="V58" s="27">
        <v>0</v>
      </c>
      <c r="W58" s="27">
        <v>5</v>
      </c>
      <c r="X58" s="27">
        <v>75</v>
      </c>
      <c r="Y58" s="27" t="s">
        <v>285</v>
      </c>
      <c r="Z58" s="27">
        <v>300</v>
      </c>
      <c r="AA58" s="1" t="s">
        <v>505</v>
      </c>
      <c r="AB58" s="1"/>
      <c r="AC58" s="1"/>
      <c r="AD58" s="1" t="s">
        <v>303</v>
      </c>
      <c r="AE58" s="1" t="s">
        <v>506</v>
      </c>
      <c r="AF58" s="1" t="s">
        <v>275</v>
      </c>
      <c r="AG58" s="27" t="s">
        <v>507</v>
      </c>
      <c r="AH58" s="27">
        <v>250</v>
      </c>
      <c r="AI58" s="27">
        <v>340</v>
      </c>
      <c r="AJ58" s="29" t="s">
        <v>94</v>
      </c>
      <c r="AK58" s="29" t="s">
        <v>94</v>
      </c>
      <c r="AL58" s="27" t="s">
        <v>93</v>
      </c>
      <c r="AM58" s="28" t="s">
        <v>93</v>
      </c>
      <c r="AN58" s="28" t="s">
        <v>93</v>
      </c>
      <c r="AO58" s="27" t="s">
        <v>93</v>
      </c>
      <c r="AP58" s="27" t="s">
        <v>93</v>
      </c>
      <c r="AQ58" s="27" t="s">
        <v>93</v>
      </c>
      <c r="AR58" s="27">
        <v>2</v>
      </c>
      <c r="AS58" s="27"/>
      <c r="AT58" s="27"/>
      <c r="AU58" s="27"/>
      <c r="AV58" s="29" t="s">
        <v>95</v>
      </c>
      <c r="AW58" s="29" t="s">
        <v>96</v>
      </c>
      <c r="AX58" s="28"/>
      <c r="AY58" s="28"/>
      <c r="AZ58" s="29" t="s">
        <v>96</v>
      </c>
      <c r="BA58" s="30" t="s">
        <v>508</v>
      </c>
      <c r="BB58" s="3" t="str">
        <f t="shared" si="2"/>
        <v>57.64877dN</v>
      </c>
      <c r="BC58" s="3" t="str">
        <f t="shared" si="3"/>
        <v>57.64877dN</v>
      </c>
      <c r="BD58" s="3" t="str">
        <f t="shared" si="4"/>
        <v>57.64877°N</v>
      </c>
      <c r="BE58" s="3" t="str">
        <f t="shared" si="5"/>
        <v>176.11942dE</v>
      </c>
      <c r="BF58" s="3" t="str">
        <f t="shared" si="6"/>
        <v>176.11942dE</v>
      </c>
      <c r="BG58" s="3" t="str">
        <f t="shared" si="7"/>
        <v>176.11942°E</v>
      </c>
      <c r="BH58" s="3" t="str">
        <f t="shared" si="8"/>
        <v/>
      </c>
      <c r="BI58" s="3" t="str">
        <f t="shared" si="9"/>
        <v/>
      </c>
      <c r="BJ58" s="3" t="str">
        <f t="shared" si="10"/>
        <v/>
      </c>
      <c r="BK58" s="3" t="str">
        <f t="shared" si="11"/>
        <v>n/a</v>
      </c>
      <c r="BL58" s="3" t="str">
        <f t="shared" si="12"/>
        <v/>
      </c>
      <c r="BM58" s="3" t="str">
        <f t="shared" si="13"/>
        <v/>
      </c>
    </row>
    <row r="59" spans="1:65" ht="30">
      <c r="A59" s="26">
        <v>40784</v>
      </c>
      <c r="B59" s="27">
        <v>52</v>
      </c>
      <c r="C59" s="27"/>
      <c r="D59" s="28">
        <v>0.15555555555555556</v>
      </c>
      <c r="E59" s="28">
        <v>0.15972222222222224</v>
      </c>
      <c r="F59" s="28"/>
      <c r="G59" s="28"/>
      <c r="H59" s="29" t="s">
        <v>264</v>
      </c>
      <c r="I59" s="29" t="s">
        <v>469</v>
      </c>
      <c r="J59" s="29" t="s">
        <v>77</v>
      </c>
      <c r="K59" s="29" t="s">
        <v>279</v>
      </c>
      <c r="L59" s="29" t="s">
        <v>339</v>
      </c>
      <c r="M59" s="29">
        <v>3800</v>
      </c>
      <c r="N59" s="27" t="s">
        <v>509</v>
      </c>
      <c r="O59" s="27" t="s">
        <v>510</v>
      </c>
      <c r="P59" s="29" t="s">
        <v>511</v>
      </c>
      <c r="Q59" s="29" t="s">
        <v>512</v>
      </c>
      <c r="R59" s="42" t="s">
        <v>400</v>
      </c>
      <c r="S59" s="8" t="s">
        <v>210</v>
      </c>
      <c r="T59" s="29" t="s">
        <v>211</v>
      </c>
      <c r="U59" s="27">
        <v>10</v>
      </c>
      <c r="V59" s="27">
        <v>3</v>
      </c>
      <c r="W59" s="27">
        <v>13</v>
      </c>
      <c r="X59" s="27">
        <v>90</v>
      </c>
      <c r="Y59" s="27" t="s">
        <v>285</v>
      </c>
      <c r="Z59" s="27">
        <v>200</v>
      </c>
      <c r="AA59" s="1" t="s">
        <v>513</v>
      </c>
      <c r="AB59" s="1"/>
      <c r="AC59" s="1"/>
      <c r="AD59" s="1" t="s">
        <v>303</v>
      </c>
      <c r="AE59" s="1" t="s">
        <v>506</v>
      </c>
      <c r="AF59" s="1" t="s">
        <v>275</v>
      </c>
      <c r="AG59" s="27" t="s">
        <v>514</v>
      </c>
      <c r="AH59" s="27">
        <v>270</v>
      </c>
      <c r="AI59" s="27">
        <v>290</v>
      </c>
      <c r="AJ59" s="29" t="s">
        <v>94</v>
      </c>
      <c r="AK59" s="29" t="s">
        <v>94</v>
      </c>
      <c r="AL59" s="27" t="s">
        <v>93</v>
      </c>
      <c r="AM59" s="27" t="s">
        <v>93</v>
      </c>
      <c r="AN59" s="27" t="s">
        <v>93</v>
      </c>
      <c r="AO59" s="27" t="s">
        <v>93</v>
      </c>
      <c r="AP59" s="27" t="s">
        <v>93</v>
      </c>
      <c r="AQ59" s="27" t="s">
        <v>93</v>
      </c>
      <c r="AR59" s="27">
        <v>1</v>
      </c>
      <c r="AS59" s="27"/>
      <c r="AT59" s="27"/>
      <c r="AU59" s="27"/>
      <c r="AV59" s="29" t="s">
        <v>95</v>
      </c>
      <c r="AW59" s="29" t="s">
        <v>96</v>
      </c>
      <c r="AX59" s="28"/>
      <c r="AY59" s="28"/>
      <c r="AZ59" s="29" t="s">
        <v>96</v>
      </c>
      <c r="BA59" s="30" t="s">
        <v>508</v>
      </c>
      <c r="BB59" s="3" t="str">
        <f t="shared" si="2"/>
        <v>56.95567dN</v>
      </c>
      <c r="BC59" s="3" t="str">
        <f t="shared" si="3"/>
        <v>56.95567dN</v>
      </c>
      <c r="BD59" s="3" t="str">
        <f t="shared" si="4"/>
        <v>56.95567°N</v>
      </c>
      <c r="BE59" s="3" t="str">
        <f t="shared" si="5"/>
        <v>175.02583dE</v>
      </c>
      <c r="BF59" s="3" t="str">
        <f t="shared" si="6"/>
        <v>175.02583dE</v>
      </c>
      <c r="BG59" s="3" t="str">
        <f t="shared" si="7"/>
        <v>175.02583°E</v>
      </c>
      <c r="BH59" s="3" t="str">
        <f t="shared" si="8"/>
        <v/>
      </c>
      <c r="BI59" s="3" t="str">
        <f t="shared" si="9"/>
        <v/>
      </c>
      <c r="BJ59" s="3" t="str">
        <f t="shared" si="10"/>
        <v/>
      </c>
      <c r="BK59" s="3" t="str">
        <f t="shared" si="11"/>
        <v>n/a</v>
      </c>
      <c r="BL59" s="3" t="str">
        <f t="shared" si="12"/>
        <v/>
      </c>
      <c r="BM59" s="3" t="str">
        <f t="shared" si="13"/>
        <v/>
      </c>
    </row>
    <row r="60" spans="1:65">
      <c r="A60" s="26">
        <v>40786</v>
      </c>
      <c r="B60" s="27">
        <v>53</v>
      </c>
      <c r="C60" s="27"/>
      <c r="D60" s="28">
        <v>0.95138888888888884</v>
      </c>
      <c r="E60" s="28">
        <v>0.95138888888888884</v>
      </c>
      <c r="F60" s="28"/>
      <c r="G60" s="28"/>
      <c r="H60" s="29" t="s">
        <v>355</v>
      </c>
      <c r="I60" s="29" t="s">
        <v>76</v>
      </c>
      <c r="J60" s="29" t="s">
        <v>77</v>
      </c>
      <c r="K60" s="29" t="s">
        <v>279</v>
      </c>
      <c r="L60" s="29" t="s">
        <v>461</v>
      </c>
      <c r="M60" s="29">
        <v>3747</v>
      </c>
      <c r="N60" s="27" t="s">
        <v>515</v>
      </c>
      <c r="O60" s="27" t="s">
        <v>516</v>
      </c>
      <c r="P60" s="29" t="s">
        <v>517</v>
      </c>
      <c r="Q60" s="29" t="s">
        <v>518</v>
      </c>
      <c r="R60" s="16" t="s">
        <v>258</v>
      </c>
      <c r="S60" s="8" t="e">
        <v>#N/A</v>
      </c>
      <c r="T60" s="29" t="s">
        <v>519</v>
      </c>
      <c r="U60" s="27">
        <v>1</v>
      </c>
      <c r="V60" s="27">
        <v>0</v>
      </c>
      <c r="W60" s="27">
        <v>1</v>
      </c>
      <c r="X60" s="27">
        <v>200</v>
      </c>
      <c r="Y60" s="27" t="s">
        <v>285</v>
      </c>
      <c r="Z60" s="27">
        <v>30</v>
      </c>
      <c r="AA60" s="1" t="s">
        <v>520</v>
      </c>
      <c r="AB60" s="1"/>
      <c r="AC60" s="1"/>
      <c r="AD60" s="1" t="s">
        <v>124</v>
      </c>
      <c r="AE60" s="1" t="s">
        <v>313</v>
      </c>
      <c r="AF60" s="1" t="s">
        <v>109</v>
      </c>
      <c r="AG60" s="27" t="s">
        <v>146</v>
      </c>
      <c r="AH60" s="27" t="s">
        <v>111</v>
      </c>
      <c r="AI60" s="27" t="s">
        <v>111</v>
      </c>
      <c r="AJ60" s="29" t="s">
        <v>94</v>
      </c>
      <c r="AK60" s="29" t="s">
        <v>94</v>
      </c>
      <c r="AL60" s="27" t="s">
        <v>93</v>
      </c>
      <c r="AM60" s="27" t="s">
        <v>93</v>
      </c>
      <c r="AN60" s="27" t="s">
        <v>93</v>
      </c>
      <c r="AO60" s="27" t="s">
        <v>93</v>
      </c>
      <c r="AP60" s="27" t="s">
        <v>93</v>
      </c>
      <c r="AQ60" s="27" t="s">
        <v>93</v>
      </c>
      <c r="AR60" s="27">
        <v>15</v>
      </c>
      <c r="AS60" s="27"/>
      <c r="AT60" s="27"/>
      <c r="AU60" s="27"/>
      <c r="AV60" s="29" t="s">
        <v>95</v>
      </c>
      <c r="AW60" s="29" t="s">
        <v>96</v>
      </c>
      <c r="AX60" s="28"/>
      <c r="AY60" s="28"/>
      <c r="AZ60" s="29" t="s">
        <v>96</v>
      </c>
      <c r="BA60" s="30" t="s">
        <v>521</v>
      </c>
      <c r="BB60" s="3" t="str">
        <f t="shared" si="2"/>
        <v>55.17872dN</v>
      </c>
      <c r="BC60" s="3" t="str">
        <f t="shared" si="3"/>
        <v>55.17872dN</v>
      </c>
      <c r="BD60" s="3" t="str">
        <f t="shared" si="4"/>
        <v>55.17872°N</v>
      </c>
      <c r="BE60" s="3" t="str">
        <f t="shared" si="5"/>
        <v>176.53278dW</v>
      </c>
      <c r="BF60" s="3" t="str">
        <f t="shared" si="6"/>
        <v>176.53278dW</v>
      </c>
      <c r="BG60" s="3" t="str">
        <f t="shared" si="7"/>
        <v>176.53278°W</v>
      </c>
      <c r="BH60" s="3" t="str">
        <f t="shared" si="8"/>
        <v/>
      </c>
      <c r="BI60" s="3" t="str">
        <f t="shared" si="9"/>
        <v/>
      </c>
      <c r="BJ60" s="3" t="str">
        <f t="shared" si="10"/>
        <v/>
      </c>
      <c r="BK60" s="3" t="str">
        <f t="shared" si="11"/>
        <v/>
      </c>
      <c r="BL60" s="3" t="str">
        <f t="shared" si="12"/>
        <v/>
      </c>
      <c r="BM60" s="3" t="str">
        <f t="shared" si="13"/>
        <v/>
      </c>
    </row>
    <row r="61" spans="1:65" ht="30">
      <c r="A61" s="26">
        <v>40787</v>
      </c>
      <c r="B61" s="27">
        <v>54</v>
      </c>
      <c r="C61" s="27"/>
      <c r="D61" s="28">
        <v>0.91666666666666663</v>
      </c>
      <c r="E61" s="28">
        <v>0.91666666666666663</v>
      </c>
      <c r="F61" s="28"/>
      <c r="G61" s="28"/>
      <c r="H61" s="29" t="s">
        <v>181</v>
      </c>
      <c r="I61" s="29" t="s">
        <v>76</v>
      </c>
      <c r="J61" s="29" t="s">
        <v>77</v>
      </c>
      <c r="K61" s="29" t="s">
        <v>279</v>
      </c>
      <c r="L61" s="29" t="s">
        <v>280</v>
      </c>
      <c r="M61" s="29">
        <v>1849</v>
      </c>
      <c r="N61" s="43" t="s">
        <v>522</v>
      </c>
      <c r="O61" s="43" t="s">
        <v>523</v>
      </c>
      <c r="P61" s="29" t="s">
        <v>524</v>
      </c>
      <c r="Q61" s="29" t="s">
        <v>525</v>
      </c>
      <c r="R61" s="29" t="s">
        <v>132</v>
      </c>
      <c r="S61" s="8" t="s">
        <v>93</v>
      </c>
      <c r="T61" s="29" t="s">
        <v>104</v>
      </c>
      <c r="U61" s="27">
        <v>1</v>
      </c>
      <c r="V61" s="27">
        <v>0</v>
      </c>
      <c r="W61" s="27">
        <v>1</v>
      </c>
      <c r="X61" s="27">
        <v>10</v>
      </c>
      <c r="Y61" s="27" t="s">
        <v>285</v>
      </c>
      <c r="Z61" s="27">
        <v>3000</v>
      </c>
      <c r="AA61" s="1" t="s">
        <v>526</v>
      </c>
      <c r="AB61" s="1"/>
      <c r="AC61" s="1"/>
      <c r="AD61" s="1" t="s">
        <v>134</v>
      </c>
      <c r="AE61" s="1" t="s">
        <v>134</v>
      </c>
      <c r="AF61" s="1" t="s">
        <v>111</v>
      </c>
      <c r="AG61" s="27" t="s">
        <v>111</v>
      </c>
      <c r="AH61" s="27" t="s">
        <v>111</v>
      </c>
      <c r="AI61" s="27" t="s">
        <v>111</v>
      </c>
      <c r="AJ61" s="29" t="s">
        <v>94</v>
      </c>
      <c r="AK61" s="29" t="s">
        <v>94</v>
      </c>
      <c r="AL61" s="27" t="s">
        <v>93</v>
      </c>
      <c r="AM61" s="27" t="s">
        <v>93</v>
      </c>
      <c r="AN61" s="27" t="s">
        <v>93</v>
      </c>
      <c r="AO61" s="27" t="s">
        <v>93</v>
      </c>
      <c r="AP61" s="27" t="s">
        <v>93</v>
      </c>
      <c r="AQ61" s="27" t="s">
        <v>93</v>
      </c>
      <c r="AR61" s="27">
        <v>3000</v>
      </c>
      <c r="AS61" s="27"/>
      <c r="AT61" s="27"/>
      <c r="AU61" s="27"/>
      <c r="AV61" s="29" t="s">
        <v>95</v>
      </c>
      <c r="AW61" s="29" t="s">
        <v>96</v>
      </c>
      <c r="AX61" s="28"/>
      <c r="AY61" s="28"/>
      <c r="AZ61" s="29" t="s">
        <v>96</v>
      </c>
      <c r="BA61" s="30" t="s">
        <v>527</v>
      </c>
      <c r="BB61" s="3" t="str">
        <f t="shared" si="2"/>
        <v>54.45750dN</v>
      </c>
      <c r="BC61" s="3" t="str">
        <f t="shared" si="3"/>
        <v>54.45750dN</v>
      </c>
      <c r="BD61" s="3" t="str">
        <f t="shared" si="4"/>
        <v>54.45750°N</v>
      </c>
      <c r="BE61" s="3" t="str">
        <f t="shared" si="5"/>
        <v>170.13377dW</v>
      </c>
      <c r="BF61" s="3" t="str">
        <f t="shared" si="6"/>
        <v>170.13377dW</v>
      </c>
      <c r="BG61" s="3" t="str">
        <f t="shared" si="7"/>
        <v>170.13377°W</v>
      </c>
      <c r="BH61" s="3" t="str">
        <f t="shared" si="8"/>
        <v/>
      </c>
      <c r="BI61" s="3" t="str">
        <f t="shared" si="9"/>
        <v/>
      </c>
      <c r="BJ61" s="3" t="str">
        <f t="shared" si="10"/>
        <v/>
      </c>
      <c r="BK61" s="3" t="str">
        <f t="shared" si="11"/>
        <v/>
      </c>
      <c r="BL61" s="3" t="str">
        <f t="shared" si="12"/>
        <v>n/a</v>
      </c>
      <c r="BM61" s="3" t="str">
        <f t="shared" si="13"/>
        <v/>
      </c>
    </row>
    <row r="62" spans="1:65" ht="33.75">
      <c r="A62" s="26">
        <v>40788</v>
      </c>
      <c r="B62" s="27">
        <v>55</v>
      </c>
      <c r="C62" s="27"/>
      <c r="D62" s="28">
        <v>9.0277777777777776E-2</v>
      </c>
      <c r="E62" s="28">
        <v>9.5833333333333326E-2</v>
      </c>
      <c r="F62" s="28"/>
      <c r="G62" s="28"/>
      <c r="H62" s="29" t="s">
        <v>386</v>
      </c>
      <c r="I62" s="29" t="s">
        <v>76</v>
      </c>
      <c r="J62" s="29" t="s">
        <v>77</v>
      </c>
      <c r="K62" s="29" t="s">
        <v>279</v>
      </c>
      <c r="L62" s="29" t="s">
        <v>280</v>
      </c>
      <c r="M62" s="29">
        <v>2282</v>
      </c>
      <c r="N62" s="27" t="s">
        <v>528</v>
      </c>
      <c r="O62" s="27" t="s">
        <v>529</v>
      </c>
      <c r="P62" s="29" t="s">
        <v>530</v>
      </c>
      <c r="Q62" s="29" t="s">
        <v>531</v>
      </c>
      <c r="R62" s="29" t="s">
        <v>132</v>
      </c>
      <c r="S62" s="8" t="s">
        <v>93</v>
      </c>
      <c r="T62" s="29" t="s">
        <v>104</v>
      </c>
      <c r="U62" s="27">
        <v>1</v>
      </c>
      <c r="V62" s="27">
        <v>0</v>
      </c>
      <c r="W62" s="27">
        <v>1</v>
      </c>
      <c r="X62" s="27">
        <v>270</v>
      </c>
      <c r="Y62" s="27" t="s">
        <v>285</v>
      </c>
      <c r="Z62" s="27">
        <v>1500</v>
      </c>
      <c r="AA62" s="1" t="s">
        <v>532</v>
      </c>
      <c r="AB62" s="1"/>
      <c r="AC62" s="1"/>
      <c r="AD62" s="1" t="s">
        <v>134</v>
      </c>
      <c r="AE62" s="1" t="s">
        <v>134</v>
      </c>
      <c r="AF62" s="1" t="s">
        <v>109</v>
      </c>
      <c r="AG62" s="27" t="s">
        <v>533</v>
      </c>
      <c r="AH62" s="27">
        <v>300</v>
      </c>
      <c r="AI62" s="27">
        <v>270</v>
      </c>
      <c r="AJ62" s="29" t="s">
        <v>94</v>
      </c>
      <c r="AK62" s="29" t="s">
        <v>94</v>
      </c>
      <c r="AL62" s="27" t="s">
        <v>93</v>
      </c>
      <c r="AM62" s="27" t="s">
        <v>93</v>
      </c>
      <c r="AN62" s="27" t="s">
        <v>93</v>
      </c>
      <c r="AO62" s="27" t="s">
        <v>93</v>
      </c>
      <c r="AP62" s="27" t="s">
        <v>93</v>
      </c>
      <c r="AQ62" s="27" t="s">
        <v>93</v>
      </c>
      <c r="AR62" s="27">
        <v>1500</v>
      </c>
      <c r="AS62" s="27"/>
      <c r="AT62" s="27"/>
      <c r="AU62" s="27"/>
      <c r="AV62" s="29" t="s">
        <v>95</v>
      </c>
      <c r="AW62" s="29" t="s">
        <v>96</v>
      </c>
      <c r="AX62" s="28"/>
      <c r="AY62" s="28"/>
      <c r="AZ62" s="29" t="s">
        <v>96</v>
      </c>
      <c r="BA62" s="30" t="s">
        <v>534</v>
      </c>
      <c r="BB62" s="3" t="str">
        <f t="shared" si="2"/>
        <v>54.35321dN</v>
      </c>
      <c r="BC62" s="3" t="str">
        <f t="shared" si="3"/>
        <v>54.35321dN</v>
      </c>
      <c r="BD62" s="3" t="str">
        <f t="shared" si="4"/>
        <v>54.35321°N</v>
      </c>
      <c r="BE62" s="3" t="str">
        <f t="shared" si="5"/>
        <v>169.21244dW</v>
      </c>
      <c r="BF62" s="3" t="str">
        <f t="shared" si="6"/>
        <v>169.21244dW</v>
      </c>
      <c r="BG62" s="3" t="str">
        <f t="shared" si="7"/>
        <v>169.21244°W</v>
      </c>
      <c r="BH62" s="3" t="str">
        <f t="shared" si="8"/>
        <v/>
      </c>
      <c r="BI62" s="3" t="str">
        <f t="shared" si="9"/>
        <v/>
      </c>
      <c r="BJ62" s="3" t="str">
        <f t="shared" si="10"/>
        <v/>
      </c>
      <c r="BK62" s="3" t="str">
        <f t="shared" si="11"/>
        <v/>
      </c>
      <c r="BL62" s="3" t="str">
        <f t="shared" si="12"/>
        <v>n/a</v>
      </c>
      <c r="BM62" s="3" t="str">
        <f t="shared" si="13"/>
        <v/>
      </c>
    </row>
    <row r="63" spans="1:65">
      <c r="A63" s="26">
        <v>40788</v>
      </c>
      <c r="B63" s="27">
        <v>56</v>
      </c>
      <c r="C63" s="31"/>
      <c r="D63" s="28">
        <v>9.930555555555555E-2</v>
      </c>
      <c r="E63" s="28">
        <v>9.930555555555555E-2</v>
      </c>
      <c r="F63" s="28"/>
      <c r="G63" s="28"/>
      <c r="H63" s="29" t="s">
        <v>535</v>
      </c>
      <c r="I63" s="29" t="s">
        <v>536</v>
      </c>
      <c r="J63" s="29" t="s">
        <v>77</v>
      </c>
      <c r="K63" s="29" t="s">
        <v>537</v>
      </c>
      <c r="L63" s="29" t="s">
        <v>429</v>
      </c>
      <c r="M63" s="29">
        <v>2203</v>
      </c>
      <c r="N63" s="27" t="s">
        <v>538</v>
      </c>
      <c r="O63" s="27" t="s">
        <v>539</v>
      </c>
      <c r="P63" s="29" t="s">
        <v>540</v>
      </c>
      <c r="Q63" s="29" t="s">
        <v>541</v>
      </c>
      <c r="R63" s="16" t="s">
        <v>258</v>
      </c>
      <c r="S63" s="8" t="e">
        <v>#N/A</v>
      </c>
      <c r="T63" s="29" t="e">
        <v>#N/A</v>
      </c>
      <c r="U63" s="27">
        <v>2</v>
      </c>
      <c r="V63" s="27">
        <v>0</v>
      </c>
      <c r="W63" s="27">
        <v>2</v>
      </c>
      <c r="X63" s="27">
        <v>200</v>
      </c>
      <c r="Y63" s="27" t="s">
        <v>285</v>
      </c>
      <c r="Z63" s="27">
        <v>10</v>
      </c>
      <c r="AA63" s="1" t="s">
        <v>542</v>
      </c>
      <c r="AB63" s="1"/>
      <c r="AC63" s="1"/>
      <c r="AD63" s="1" t="s">
        <v>146</v>
      </c>
      <c r="AE63" s="1" t="s">
        <v>146</v>
      </c>
      <c r="AF63" s="1" t="s">
        <v>109</v>
      </c>
      <c r="AG63" s="27" t="s">
        <v>146</v>
      </c>
      <c r="AH63" s="27" t="s">
        <v>111</v>
      </c>
      <c r="AI63" s="27" t="s">
        <v>111</v>
      </c>
      <c r="AJ63" s="29" t="s">
        <v>94</v>
      </c>
      <c r="AK63" s="29" t="s">
        <v>94</v>
      </c>
      <c r="AL63" s="27" t="s">
        <v>93</v>
      </c>
      <c r="AM63" s="27" t="s">
        <v>93</v>
      </c>
      <c r="AN63" s="27" t="s">
        <v>93</v>
      </c>
      <c r="AO63" s="27" t="s">
        <v>93</v>
      </c>
      <c r="AP63" s="27" t="s">
        <v>93</v>
      </c>
      <c r="AQ63" s="27" t="s">
        <v>93</v>
      </c>
      <c r="AR63" s="27">
        <v>10</v>
      </c>
      <c r="AS63" s="27"/>
      <c r="AT63" s="27"/>
      <c r="AU63" s="27"/>
      <c r="AV63" s="29" t="s">
        <v>95</v>
      </c>
      <c r="AW63" s="29" t="s">
        <v>96</v>
      </c>
      <c r="AX63" s="28"/>
      <c r="AY63" s="28"/>
      <c r="AZ63" s="29" t="s">
        <v>96</v>
      </c>
      <c r="BA63" s="30" t="s">
        <v>543</v>
      </c>
      <c r="BB63" s="3" t="str">
        <f t="shared" si="2"/>
        <v>54.35057dN</v>
      </c>
      <c r="BC63" s="3" t="str">
        <f t="shared" si="3"/>
        <v>54.35057dN</v>
      </c>
      <c r="BD63" s="3" t="str">
        <f t="shared" si="4"/>
        <v>54.35057°N</v>
      </c>
      <c r="BE63" s="3" t="str">
        <f t="shared" si="5"/>
        <v>169.19332dW</v>
      </c>
      <c r="BF63" s="3" t="str">
        <f t="shared" si="6"/>
        <v>169.19332dW</v>
      </c>
      <c r="BG63" s="3" t="str">
        <f t="shared" si="7"/>
        <v>169.19332°W</v>
      </c>
      <c r="BH63" s="3" t="e">
        <f t="shared" si="8"/>
        <v>#N/A</v>
      </c>
      <c r="BI63" s="3" t="e">
        <f t="shared" si="9"/>
        <v>#N/A</v>
      </c>
      <c r="BJ63" s="3" t="e">
        <f t="shared" si="10"/>
        <v>#N/A</v>
      </c>
      <c r="BK63" s="3" t="e">
        <f t="shared" si="11"/>
        <v>#N/A</v>
      </c>
      <c r="BL63" s="3" t="e">
        <f t="shared" si="12"/>
        <v>#N/A</v>
      </c>
      <c r="BM63" s="3" t="e">
        <f t="shared" si="13"/>
        <v>#N/A</v>
      </c>
    </row>
    <row r="64" spans="1:65">
      <c r="A64" s="26">
        <v>40788</v>
      </c>
      <c r="B64" s="27">
        <v>57</v>
      </c>
      <c r="C64" s="27"/>
      <c r="D64" s="28">
        <v>0.1173611111111111</v>
      </c>
      <c r="E64" s="28">
        <v>0.11805555555555557</v>
      </c>
      <c r="F64" s="28"/>
      <c r="G64" s="28"/>
      <c r="H64" s="29" t="s">
        <v>355</v>
      </c>
      <c r="I64" s="29" t="s">
        <v>76</v>
      </c>
      <c r="J64" s="29" t="s">
        <v>77</v>
      </c>
      <c r="K64" s="29" t="s">
        <v>279</v>
      </c>
      <c r="L64" s="29" t="s">
        <v>339</v>
      </c>
      <c r="M64" s="29">
        <v>2020</v>
      </c>
      <c r="N64" s="27" t="s">
        <v>544</v>
      </c>
      <c r="O64" s="27" t="s">
        <v>545</v>
      </c>
      <c r="P64" s="29" t="s">
        <v>546</v>
      </c>
      <c r="Q64" s="29" t="s">
        <v>547</v>
      </c>
      <c r="R64" s="29" t="s">
        <v>400</v>
      </c>
      <c r="S64" s="8" t="s">
        <v>210</v>
      </c>
      <c r="T64" s="29" t="s">
        <v>211</v>
      </c>
      <c r="U64" s="27">
        <v>4</v>
      </c>
      <c r="V64" s="27">
        <v>0</v>
      </c>
      <c r="W64" s="27">
        <v>4</v>
      </c>
      <c r="X64" s="27">
        <v>145</v>
      </c>
      <c r="Y64" s="27" t="s">
        <v>285</v>
      </c>
      <c r="Z64" s="27">
        <v>750</v>
      </c>
      <c r="AA64" s="1" t="s">
        <v>442</v>
      </c>
      <c r="AB64" s="1"/>
      <c r="AC64" s="1"/>
      <c r="AD64" s="1" t="s">
        <v>213</v>
      </c>
      <c r="AE64" s="1" t="s">
        <v>213</v>
      </c>
      <c r="AF64" s="1" t="s">
        <v>214</v>
      </c>
      <c r="AG64" s="27" t="s">
        <v>533</v>
      </c>
      <c r="AH64" s="27">
        <v>280</v>
      </c>
      <c r="AI64" s="27">
        <v>280</v>
      </c>
      <c r="AJ64" s="29" t="s">
        <v>94</v>
      </c>
      <c r="AK64" s="29" t="s">
        <v>94</v>
      </c>
      <c r="AL64" s="27" t="s">
        <v>93</v>
      </c>
      <c r="AM64" s="27" t="s">
        <v>93</v>
      </c>
      <c r="AN64" s="27" t="s">
        <v>93</v>
      </c>
      <c r="AO64" s="27" t="s">
        <v>93</v>
      </c>
      <c r="AP64" s="27" t="s">
        <v>93</v>
      </c>
      <c r="AQ64" s="27" t="s">
        <v>93</v>
      </c>
      <c r="AR64" s="27">
        <v>750</v>
      </c>
      <c r="AS64" s="27"/>
      <c r="AT64" s="27"/>
      <c r="AU64" s="27"/>
      <c r="AV64" s="29" t="s">
        <v>95</v>
      </c>
      <c r="AW64" s="29" t="s">
        <v>96</v>
      </c>
      <c r="AX64" s="28"/>
      <c r="AY64" s="28"/>
      <c r="AZ64" s="29" t="s">
        <v>96</v>
      </c>
      <c r="BA64" s="30"/>
      <c r="BB64" s="3" t="str">
        <f t="shared" si="2"/>
        <v>54.34070dN</v>
      </c>
      <c r="BC64" s="3" t="str">
        <f t="shared" si="3"/>
        <v>54.34070dN</v>
      </c>
      <c r="BD64" s="3" t="str">
        <f t="shared" si="4"/>
        <v>54.34070°N</v>
      </c>
      <c r="BE64" s="3" t="str">
        <f t="shared" si="5"/>
        <v>169.10657dW</v>
      </c>
      <c r="BF64" s="3" t="str">
        <f t="shared" si="6"/>
        <v>169.10657dW</v>
      </c>
      <c r="BG64" s="3" t="str">
        <f t="shared" si="7"/>
        <v>169.10657°W</v>
      </c>
      <c r="BH64" s="3" t="str">
        <f t="shared" si="8"/>
        <v/>
      </c>
      <c r="BI64" s="3" t="str">
        <f t="shared" si="9"/>
        <v/>
      </c>
      <c r="BJ64" s="3" t="str">
        <f t="shared" si="10"/>
        <v/>
      </c>
      <c r="BK64" s="3" t="str">
        <f t="shared" si="11"/>
        <v>n/a</v>
      </c>
      <c r="BL64" s="3" t="str">
        <f t="shared" si="12"/>
        <v/>
      </c>
      <c r="BM64" s="3" t="str">
        <f t="shared" si="13"/>
        <v/>
      </c>
    </row>
    <row r="65" spans="1:65" s="15" customFormat="1">
      <c r="A65" s="26"/>
      <c r="B65" s="27"/>
      <c r="C65" s="27"/>
      <c r="D65" s="28"/>
      <c r="E65" s="28"/>
      <c r="F65" s="28"/>
      <c r="G65" s="28"/>
      <c r="H65" s="29"/>
      <c r="I65" s="29"/>
      <c r="J65" s="29" t="s">
        <v>193</v>
      </c>
      <c r="K65" s="29"/>
      <c r="L65" s="29"/>
      <c r="M65" s="29"/>
      <c r="N65" s="27"/>
      <c r="O65" s="27"/>
      <c r="P65" s="29" t="s">
        <v>193</v>
      </c>
      <c r="Q65" s="29" t="s">
        <v>193</v>
      </c>
      <c r="R65" s="29"/>
      <c r="S65" s="8" t="s">
        <v>193</v>
      </c>
      <c r="T65" s="29" t="s">
        <v>193</v>
      </c>
      <c r="U65" s="27"/>
      <c r="V65" s="27"/>
      <c r="W65" s="27" t="s">
        <v>193</v>
      </c>
      <c r="X65" s="27"/>
      <c r="Y65" s="27"/>
      <c r="Z65" s="27"/>
      <c r="AA65" s="29"/>
      <c r="AB65" s="29"/>
      <c r="AC65" s="29"/>
      <c r="AD65" s="29"/>
      <c r="AE65" s="29"/>
      <c r="AF65" s="29"/>
      <c r="AG65" s="27"/>
      <c r="AH65" s="27"/>
      <c r="AI65" s="27"/>
      <c r="AJ65" s="29"/>
      <c r="AK65" s="29"/>
      <c r="AL65" s="38"/>
      <c r="AM65" s="38"/>
      <c r="AN65" s="28"/>
      <c r="AO65" s="38"/>
      <c r="AP65" s="27"/>
      <c r="AQ65" s="27"/>
      <c r="AR65" s="27"/>
      <c r="AS65" s="27"/>
      <c r="AT65" s="27"/>
      <c r="AU65" s="27"/>
      <c r="AV65" s="29"/>
      <c r="AW65" s="29"/>
      <c r="AX65" s="28"/>
      <c r="AY65" s="28"/>
      <c r="AZ65" s="29"/>
      <c r="BA65" s="37"/>
      <c r="BB65" s="3" t="str">
        <f t="shared" si="2"/>
        <v/>
      </c>
      <c r="BC65" s="3" t="str">
        <f t="shared" si="3"/>
        <v/>
      </c>
      <c r="BD65" s="3" t="str">
        <f t="shared" si="4"/>
        <v>FALSE°</v>
      </c>
      <c r="BE65" s="3" t="str">
        <f t="shared" si="5"/>
        <v/>
      </c>
      <c r="BF65" s="3" t="str">
        <f t="shared" si="6"/>
        <v/>
      </c>
      <c r="BG65" s="3" t="str">
        <f t="shared" si="7"/>
        <v>FALSE°</v>
      </c>
      <c r="BH65" s="3" t="str">
        <f t="shared" si="8"/>
        <v/>
      </c>
      <c r="BI65" s="3" t="str">
        <f t="shared" si="9"/>
        <v/>
      </c>
      <c r="BJ65" s="3" t="str">
        <f t="shared" si="10"/>
        <v/>
      </c>
      <c r="BK65" s="3" t="str">
        <f t="shared" si="11"/>
        <v/>
      </c>
      <c r="BL65" s="3" t="str">
        <f t="shared" si="12"/>
        <v/>
      </c>
      <c r="BM65" s="3" t="str">
        <f t="shared" si="13"/>
        <v/>
      </c>
    </row>
    <row r="66" spans="1:65" s="15" customFormat="1">
      <c r="A66" s="26"/>
      <c r="B66" s="27"/>
      <c r="C66" s="27"/>
      <c r="D66" s="28"/>
      <c r="E66" s="28"/>
      <c r="F66" s="28"/>
      <c r="G66" s="28"/>
      <c r="H66" s="29"/>
      <c r="I66" s="29"/>
      <c r="J66" s="29" t="s">
        <v>193</v>
      </c>
      <c r="K66" s="29"/>
      <c r="L66" s="29"/>
      <c r="M66" s="29"/>
      <c r="N66" s="27"/>
      <c r="O66" s="27"/>
      <c r="P66" s="29" t="s">
        <v>193</v>
      </c>
      <c r="Q66" s="29" t="s">
        <v>193</v>
      </c>
      <c r="R66" s="29"/>
      <c r="S66" s="8" t="s">
        <v>193</v>
      </c>
      <c r="T66" s="29" t="s">
        <v>193</v>
      </c>
      <c r="U66" s="27"/>
      <c r="V66" s="27"/>
      <c r="W66" s="27" t="s">
        <v>193</v>
      </c>
      <c r="X66" s="27"/>
      <c r="Y66" s="27"/>
      <c r="Z66" s="27"/>
      <c r="AA66" s="29"/>
      <c r="AB66" s="29"/>
      <c r="AC66" s="29"/>
      <c r="AD66" s="29"/>
      <c r="AE66" s="29"/>
      <c r="AF66" s="29"/>
      <c r="AG66" s="27"/>
      <c r="AH66" s="27"/>
      <c r="AI66" s="27"/>
      <c r="AJ66" s="29"/>
      <c r="AK66" s="29"/>
      <c r="AL66" s="38"/>
      <c r="AM66" s="38"/>
      <c r="AN66" s="28"/>
      <c r="AO66" s="38"/>
      <c r="AP66" s="27"/>
      <c r="AQ66" s="27"/>
      <c r="AR66" s="27"/>
      <c r="AS66" s="27"/>
      <c r="AT66" s="27"/>
      <c r="AU66" s="27"/>
      <c r="AV66" s="29"/>
      <c r="AW66" s="29"/>
      <c r="AX66" s="28"/>
      <c r="AY66" s="28"/>
      <c r="AZ66" s="29"/>
      <c r="BA66" s="37"/>
      <c r="BB66" s="3" t="str">
        <f t="shared" si="2"/>
        <v/>
      </c>
      <c r="BC66" s="3" t="str">
        <f t="shared" si="3"/>
        <v/>
      </c>
      <c r="BD66" s="3" t="str">
        <f t="shared" si="4"/>
        <v>FALSE°</v>
      </c>
      <c r="BE66" s="3" t="str">
        <f t="shared" si="5"/>
        <v/>
      </c>
      <c r="BF66" s="3" t="str">
        <f t="shared" si="6"/>
        <v/>
      </c>
      <c r="BG66" s="3" t="str">
        <f t="shared" si="7"/>
        <v>FALSE°</v>
      </c>
      <c r="BH66" s="3" t="str">
        <f t="shared" si="8"/>
        <v/>
      </c>
      <c r="BI66" s="3" t="str">
        <f t="shared" si="9"/>
        <v/>
      </c>
      <c r="BJ66" s="3" t="str">
        <f t="shared" si="10"/>
        <v/>
      </c>
      <c r="BK66" s="3" t="str">
        <f t="shared" si="11"/>
        <v/>
      </c>
      <c r="BL66" s="3" t="str">
        <f t="shared" si="12"/>
        <v/>
      </c>
      <c r="BM66" s="3" t="str">
        <f t="shared" si="13"/>
        <v/>
      </c>
    </row>
    <row r="67" spans="1:65" s="15" customFormat="1">
      <c r="A67" s="26"/>
      <c r="B67" s="27"/>
      <c r="C67" s="27"/>
      <c r="D67" s="28"/>
      <c r="E67" s="28"/>
      <c r="F67" s="28"/>
      <c r="G67" s="28"/>
      <c r="H67" s="29"/>
      <c r="I67" s="29"/>
      <c r="J67" s="29" t="s">
        <v>193</v>
      </c>
      <c r="K67" s="29"/>
      <c r="L67" s="29"/>
      <c r="M67" s="29"/>
      <c r="N67" s="27"/>
      <c r="O67" s="27"/>
      <c r="P67" s="29" t="s">
        <v>193</v>
      </c>
      <c r="Q67" s="29" t="s">
        <v>193</v>
      </c>
      <c r="R67" s="29"/>
      <c r="S67" s="8" t="s">
        <v>193</v>
      </c>
      <c r="T67" s="29" t="s">
        <v>193</v>
      </c>
      <c r="U67" s="27"/>
      <c r="V67" s="27"/>
      <c r="W67" s="27" t="s">
        <v>193</v>
      </c>
      <c r="X67" s="27"/>
      <c r="Y67" s="27"/>
      <c r="Z67" s="27"/>
      <c r="AA67" s="29"/>
      <c r="AB67" s="29"/>
      <c r="AC67" s="29"/>
      <c r="AD67" s="29"/>
      <c r="AE67" s="29"/>
      <c r="AF67" s="29"/>
      <c r="AG67" s="27"/>
      <c r="AH67" s="27"/>
      <c r="AI67" s="27"/>
      <c r="AJ67" s="29"/>
      <c r="AK67" s="29"/>
      <c r="AL67" s="38"/>
      <c r="AM67" s="38"/>
      <c r="AN67" s="28"/>
      <c r="AO67" s="38"/>
      <c r="AP67" s="27"/>
      <c r="AQ67" s="27"/>
      <c r="AR67" s="27"/>
      <c r="AS67" s="27"/>
      <c r="AT67" s="27"/>
      <c r="AU67" s="27"/>
      <c r="AV67" s="29"/>
      <c r="AW67" s="29"/>
      <c r="AX67" s="28"/>
      <c r="AY67" s="28"/>
      <c r="AZ67" s="29"/>
      <c r="BA67" s="37"/>
      <c r="BB67" s="3" t="str">
        <f t="shared" si="2"/>
        <v/>
      </c>
      <c r="BC67" s="3" t="str">
        <f t="shared" si="3"/>
        <v/>
      </c>
      <c r="BD67" s="3" t="str">
        <f t="shared" si="4"/>
        <v>FALSE°</v>
      </c>
      <c r="BE67" s="3" t="str">
        <f t="shared" si="5"/>
        <v/>
      </c>
      <c r="BF67" s="3" t="str">
        <f t="shared" si="6"/>
        <v/>
      </c>
      <c r="BG67" s="3" t="str">
        <f t="shared" si="7"/>
        <v>FALSE°</v>
      </c>
      <c r="BH67" s="3" t="str">
        <f t="shared" si="8"/>
        <v/>
      </c>
      <c r="BI67" s="3" t="str">
        <f t="shared" si="9"/>
        <v/>
      </c>
      <c r="BJ67" s="3" t="str">
        <f t="shared" si="10"/>
        <v/>
      </c>
      <c r="BK67" s="3" t="str">
        <f t="shared" si="11"/>
        <v/>
      </c>
      <c r="BL67" s="3" t="str">
        <f t="shared" si="12"/>
        <v/>
      </c>
      <c r="BM67" s="3" t="str">
        <f t="shared" si="13"/>
        <v/>
      </c>
    </row>
    <row r="68" spans="1:65" s="15" customFormat="1">
      <c r="A68" s="26"/>
      <c r="B68" s="27"/>
      <c r="C68" s="27"/>
      <c r="D68" s="28"/>
      <c r="E68" s="28"/>
      <c r="F68" s="28"/>
      <c r="G68" s="28"/>
      <c r="H68" s="29"/>
      <c r="I68" s="29"/>
      <c r="J68" s="29" t="s">
        <v>193</v>
      </c>
      <c r="K68" s="29"/>
      <c r="L68" s="29"/>
      <c r="M68" s="29"/>
      <c r="N68" s="27"/>
      <c r="O68" s="27"/>
      <c r="P68" s="29" t="s">
        <v>193</v>
      </c>
      <c r="Q68" s="29" t="s">
        <v>193</v>
      </c>
      <c r="R68" s="16"/>
      <c r="S68" s="8" t="s">
        <v>193</v>
      </c>
      <c r="T68" s="29" t="s">
        <v>193</v>
      </c>
      <c r="U68" s="27"/>
      <c r="V68" s="27"/>
      <c r="W68" s="27" t="s">
        <v>193</v>
      </c>
      <c r="X68" s="27"/>
      <c r="Y68" s="27"/>
      <c r="Z68" s="27"/>
      <c r="AA68" s="29"/>
      <c r="AB68" s="29"/>
      <c r="AC68" s="29"/>
      <c r="AD68" s="29"/>
      <c r="AE68" s="29"/>
      <c r="AF68" s="29"/>
      <c r="AG68" s="27"/>
      <c r="AH68" s="27"/>
      <c r="AI68" s="27"/>
      <c r="AJ68" s="29"/>
      <c r="AK68" s="29"/>
      <c r="AL68" s="38"/>
      <c r="AM68" s="38"/>
      <c r="AN68" s="28"/>
      <c r="AO68" s="38"/>
      <c r="AP68" s="27"/>
      <c r="AQ68" s="27"/>
      <c r="AR68" s="27"/>
      <c r="AS68" s="27"/>
      <c r="AT68" s="27"/>
      <c r="AU68" s="27"/>
      <c r="AV68" s="29"/>
      <c r="AW68" s="29"/>
      <c r="AX68" s="28"/>
      <c r="AY68" s="28"/>
      <c r="AZ68" s="29"/>
      <c r="BA68" s="37"/>
      <c r="BB68" s="3" t="str">
        <f t="shared" si="2"/>
        <v/>
      </c>
      <c r="BC68" s="3" t="str">
        <f t="shared" si="3"/>
        <v/>
      </c>
      <c r="BD68" s="3" t="str">
        <f t="shared" si="4"/>
        <v>FALSE°</v>
      </c>
      <c r="BE68" s="3" t="str">
        <f t="shared" si="5"/>
        <v/>
      </c>
      <c r="BF68" s="3" t="str">
        <f t="shared" si="6"/>
        <v/>
      </c>
      <c r="BG68" s="3" t="str">
        <f t="shared" si="7"/>
        <v>FALSE°</v>
      </c>
      <c r="BH68" s="3" t="str">
        <f t="shared" si="8"/>
        <v/>
      </c>
      <c r="BI68" s="3" t="str">
        <f t="shared" si="9"/>
        <v/>
      </c>
      <c r="BJ68" s="3" t="str">
        <f t="shared" si="10"/>
        <v/>
      </c>
      <c r="BK68" s="3" t="str">
        <f t="shared" si="11"/>
        <v/>
      </c>
      <c r="BL68" s="3" t="str">
        <f t="shared" si="12"/>
        <v/>
      </c>
      <c r="BM68" s="3" t="str">
        <f t="shared" si="13"/>
        <v/>
      </c>
    </row>
    <row r="69" spans="1:65" s="15" customFormat="1">
      <c r="A69" s="26"/>
      <c r="B69" s="44"/>
      <c r="C69" s="27"/>
      <c r="D69" s="28"/>
      <c r="E69" s="28"/>
      <c r="F69" s="28"/>
      <c r="G69" s="28"/>
      <c r="H69" s="29"/>
      <c r="I69" s="29"/>
      <c r="J69" s="29" t="s">
        <v>193</v>
      </c>
      <c r="K69" s="29"/>
      <c r="L69" s="29"/>
      <c r="M69" s="29"/>
      <c r="N69" s="27"/>
      <c r="O69" s="27"/>
      <c r="P69" s="29" t="s">
        <v>193</v>
      </c>
      <c r="Q69" s="29" t="s">
        <v>193</v>
      </c>
      <c r="R69" s="29"/>
      <c r="S69" s="8" t="s">
        <v>193</v>
      </c>
      <c r="T69" s="29" t="s">
        <v>193</v>
      </c>
      <c r="U69" s="27"/>
      <c r="V69" s="27"/>
      <c r="W69" s="27" t="s">
        <v>193</v>
      </c>
      <c r="X69" s="27"/>
      <c r="Y69" s="27"/>
      <c r="Z69" s="27"/>
      <c r="AA69" s="29"/>
      <c r="AB69" s="29"/>
      <c r="AC69" s="29"/>
      <c r="AD69" s="29"/>
      <c r="AE69" s="29"/>
      <c r="AF69" s="29"/>
      <c r="AG69" s="27"/>
      <c r="AH69" s="27"/>
      <c r="AI69" s="27"/>
      <c r="AJ69" s="29"/>
      <c r="AK69" s="29"/>
      <c r="AL69" s="38"/>
      <c r="AM69" s="38"/>
      <c r="AN69" s="28"/>
      <c r="AO69" s="38"/>
      <c r="AP69" s="27"/>
      <c r="AQ69" s="31"/>
      <c r="AR69" s="27"/>
      <c r="AS69" s="27"/>
      <c r="AT69" s="27"/>
      <c r="AU69" s="27"/>
      <c r="AV69" s="29"/>
      <c r="AW69" s="29"/>
      <c r="AX69" s="28"/>
      <c r="AY69" s="28"/>
      <c r="AZ69" s="29"/>
      <c r="BA69" s="37"/>
      <c r="BB69" s="3" t="str">
        <f t="shared" si="2"/>
        <v/>
      </c>
      <c r="BC69" s="3" t="str">
        <f t="shared" si="3"/>
        <v/>
      </c>
      <c r="BD69" s="3" t="str">
        <f t="shared" si="4"/>
        <v>FALSE°</v>
      </c>
      <c r="BE69" s="3" t="str">
        <f t="shared" si="5"/>
        <v/>
      </c>
      <c r="BF69" s="3" t="str">
        <f t="shared" si="6"/>
        <v/>
      </c>
      <c r="BG69" s="3" t="str">
        <f t="shared" si="7"/>
        <v>FALSE°</v>
      </c>
      <c r="BH69" s="3" t="str">
        <f t="shared" si="8"/>
        <v/>
      </c>
      <c r="BI69" s="3" t="str">
        <f t="shared" si="9"/>
        <v/>
      </c>
      <c r="BJ69" s="3" t="str">
        <f t="shared" si="10"/>
        <v/>
      </c>
      <c r="BK69" s="3" t="str">
        <f t="shared" si="11"/>
        <v/>
      </c>
      <c r="BL69" s="3" t="str">
        <f t="shared" si="12"/>
        <v/>
      </c>
      <c r="BM69" s="3" t="str">
        <f t="shared" si="13"/>
        <v/>
      </c>
    </row>
    <row r="70" spans="1:65" s="15" customFormat="1">
      <c r="A70" s="26"/>
      <c r="B70" s="44"/>
      <c r="C70" s="27"/>
      <c r="D70" s="28"/>
      <c r="E70" s="28"/>
      <c r="F70" s="28"/>
      <c r="G70" s="28"/>
      <c r="H70" s="29"/>
      <c r="I70" s="29"/>
      <c r="J70" s="29" t="s">
        <v>193</v>
      </c>
      <c r="K70" s="29"/>
      <c r="L70" s="29"/>
      <c r="M70" s="29"/>
      <c r="N70" s="27"/>
      <c r="O70" s="27"/>
      <c r="P70" s="29" t="s">
        <v>193</v>
      </c>
      <c r="Q70" s="29" t="s">
        <v>193</v>
      </c>
      <c r="R70" s="29"/>
      <c r="S70" s="8" t="s">
        <v>193</v>
      </c>
      <c r="T70" s="29" t="s">
        <v>193</v>
      </c>
      <c r="U70" s="27"/>
      <c r="V70" s="27"/>
      <c r="W70" s="27" t="s">
        <v>193</v>
      </c>
      <c r="X70" s="27"/>
      <c r="Y70" s="27"/>
      <c r="Z70" s="27"/>
      <c r="AA70" s="29"/>
      <c r="AB70" s="29"/>
      <c r="AC70" s="29"/>
      <c r="AD70" s="29"/>
      <c r="AE70" s="29"/>
      <c r="AF70" s="29"/>
      <c r="AG70" s="27"/>
      <c r="AH70" s="27"/>
      <c r="AI70" s="27"/>
      <c r="AJ70" s="29"/>
      <c r="AK70" s="29"/>
      <c r="AL70" s="38"/>
      <c r="AM70" s="38"/>
      <c r="AN70" s="44"/>
      <c r="AO70" s="38"/>
      <c r="AP70" s="27"/>
      <c r="AQ70" s="31"/>
      <c r="AR70" s="27"/>
      <c r="AS70" s="27"/>
      <c r="AT70" s="27"/>
      <c r="AU70" s="27"/>
      <c r="AV70" s="29"/>
      <c r="AW70" s="29"/>
      <c r="AX70" s="28"/>
      <c r="AY70" s="28"/>
      <c r="AZ70" s="29"/>
      <c r="BA70" s="37"/>
      <c r="BB70" s="3" t="str">
        <f t="shared" si="2"/>
        <v/>
      </c>
      <c r="BC70" s="3" t="str">
        <f t="shared" si="3"/>
        <v/>
      </c>
      <c r="BD70" s="3" t="str">
        <f t="shared" si="4"/>
        <v>FALSE°</v>
      </c>
      <c r="BE70" s="3" t="str">
        <f t="shared" si="5"/>
        <v/>
      </c>
      <c r="BF70" s="3" t="str">
        <f t="shared" si="6"/>
        <v/>
      </c>
      <c r="BG70" s="3" t="str">
        <f t="shared" si="7"/>
        <v>FALSE°</v>
      </c>
      <c r="BH70" s="3" t="str">
        <f t="shared" si="8"/>
        <v/>
      </c>
      <c r="BI70" s="3" t="str">
        <f t="shared" si="9"/>
        <v/>
      </c>
      <c r="BJ70" s="3" t="str">
        <f t="shared" si="10"/>
        <v/>
      </c>
      <c r="BK70" s="3" t="str">
        <f t="shared" si="11"/>
        <v/>
      </c>
      <c r="BL70" s="3" t="str">
        <f t="shared" si="12"/>
        <v/>
      </c>
      <c r="BM70" s="3" t="str">
        <f t="shared" si="13"/>
        <v/>
      </c>
    </row>
    <row r="71" spans="1:65" s="15" customFormat="1">
      <c r="A71" s="26"/>
      <c r="B71" s="44"/>
      <c r="C71" s="27"/>
      <c r="D71" s="28"/>
      <c r="E71" s="28"/>
      <c r="F71" s="28"/>
      <c r="G71" s="28"/>
      <c r="H71" s="29"/>
      <c r="I71" s="29"/>
      <c r="J71" s="29" t="s">
        <v>193</v>
      </c>
      <c r="K71" s="29"/>
      <c r="L71" s="29"/>
      <c r="M71" s="29"/>
      <c r="N71" s="27"/>
      <c r="O71" s="27"/>
      <c r="P71" s="29" t="s">
        <v>193</v>
      </c>
      <c r="Q71" s="29" t="s">
        <v>193</v>
      </c>
      <c r="R71" s="27"/>
      <c r="S71" s="8" t="s">
        <v>193</v>
      </c>
      <c r="T71" s="29" t="s">
        <v>193</v>
      </c>
      <c r="U71" s="27"/>
      <c r="V71" s="27"/>
      <c r="W71" s="27" t="s">
        <v>193</v>
      </c>
      <c r="X71" s="27"/>
      <c r="Y71" s="27"/>
      <c r="Z71" s="27"/>
      <c r="AA71" s="29"/>
      <c r="AB71" s="29"/>
      <c r="AC71" s="29"/>
      <c r="AD71" s="29"/>
      <c r="AE71" s="29"/>
      <c r="AF71" s="29"/>
      <c r="AG71" s="27"/>
      <c r="AH71" s="27"/>
      <c r="AI71" s="27"/>
      <c r="AJ71" s="29"/>
      <c r="AK71" s="29"/>
      <c r="AL71" s="38"/>
      <c r="AM71" s="45"/>
      <c r="AN71" s="44"/>
      <c r="AO71" s="38"/>
      <c r="AP71" s="27"/>
      <c r="AQ71" s="31"/>
      <c r="AR71" s="27"/>
      <c r="AS71" s="27"/>
      <c r="AT71" s="27"/>
      <c r="AU71" s="27"/>
      <c r="AV71" s="29"/>
      <c r="AW71" s="29"/>
      <c r="AX71" s="28"/>
      <c r="AY71" s="28"/>
      <c r="AZ71" s="29"/>
      <c r="BA71" s="37"/>
      <c r="BB71" s="3" t="str">
        <f t="shared" si="2"/>
        <v/>
      </c>
      <c r="BC71" s="3" t="str">
        <f t="shared" si="3"/>
        <v/>
      </c>
      <c r="BD71" s="3" t="str">
        <f t="shared" si="4"/>
        <v>FALSE°</v>
      </c>
      <c r="BE71" s="3" t="str">
        <f t="shared" si="5"/>
        <v/>
      </c>
      <c r="BF71" s="3" t="str">
        <f t="shared" si="6"/>
        <v/>
      </c>
      <c r="BG71" s="3" t="str">
        <f t="shared" si="7"/>
        <v>FALSE°</v>
      </c>
      <c r="BH71" s="3" t="str">
        <f t="shared" si="8"/>
        <v/>
      </c>
      <c r="BI71" s="3" t="str">
        <f t="shared" si="9"/>
        <v/>
      </c>
      <c r="BJ71" s="3" t="str">
        <f t="shared" si="10"/>
        <v/>
      </c>
      <c r="BK71" s="3" t="str">
        <f t="shared" si="11"/>
        <v/>
      </c>
      <c r="BL71" s="3" t="str">
        <f t="shared" si="12"/>
        <v/>
      </c>
      <c r="BM71" s="3" t="str">
        <f t="shared" si="13"/>
        <v/>
      </c>
    </row>
    <row r="72" spans="1:65" s="15" customFormat="1">
      <c r="A72" s="26"/>
      <c r="B72" s="44"/>
      <c r="C72" s="27"/>
      <c r="D72" s="28"/>
      <c r="E72" s="28"/>
      <c r="F72" s="28"/>
      <c r="G72" s="28"/>
      <c r="H72" s="29"/>
      <c r="I72" s="29"/>
      <c r="J72" s="29" t="s">
        <v>193</v>
      </c>
      <c r="K72" s="29"/>
      <c r="L72" s="29"/>
      <c r="M72" s="29"/>
      <c r="N72" s="27"/>
      <c r="O72" s="27"/>
      <c r="P72" s="29" t="s">
        <v>193</v>
      </c>
      <c r="Q72" s="29" t="s">
        <v>193</v>
      </c>
      <c r="R72" s="29"/>
      <c r="S72" s="8" t="s">
        <v>193</v>
      </c>
      <c r="T72" s="29" t="s">
        <v>193</v>
      </c>
      <c r="U72" s="27"/>
      <c r="V72" s="27"/>
      <c r="W72" s="27" t="s">
        <v>193</v>
      </c>
      <c r="X72" s="27"/>
      <c r="Y72" s="27"/>
      <c r="Z72" s="27"/>
      <c r="AA72" s="29"/>
      <c r="AB72" s="29"/>
      <c r="AC72" s="29"/>
      <c r="AD72" s="29"/>
      <c r="AE72" s="29"/>
      <c r="AF72" s="29"/>
      <c r="AG72" s="27"/>
      <c r="AH72" s="27"/>
      <c r="AI72" s="27"/>
      <c r="AJ72" s="29"/>
      <c r="AK72" s="29"/>
      <c r="AL72" s="38"/>
      <c r="AM72" s="38"/>
      <c r="AN72" s="44"/>
      <c r="AO72" s="38"/>
      <c r="AP72" s="27"/>
      <c r="AQ72" s="31"/>
      <c r="AR72" s="27"/>
      <c r="AS72" s="27"/>
      <c r="AT72" s="27"/>
      <c r="AU72" s="27"/>
      <c r="AV72" s="29"/>
      <c r="AW72" s="29"/>
      <c r="AX72" s="28"/>
      <c r="AY72" s="28"/>
      <c r="AZ72" s="29"/>
      <c r="BA72" s="37"/>
      <c r="BB72" s="3" t="str">
        <f t="shared" ref="BB72:BB135" si="14">SUBSTITUTE(SUBSTITUTE(SUBSTITUTE(SUBSTITUTE(SUBSTITUTE(N72,"°","d"),"˚","d"),"'","m"),"`","m"),"´","m")</f>
        <v/>
      </c>
      <c r="BC72" s="3" t="str">
        <f t="shared" ref="BC72:BC135" si="15">SUBSTITUTE(SUBSTITUTE(SUBSTITUTE(BB72,CHAR(34),"s"),$BB$6,"s"),$BB$5,"s")</f>
        <v/>
      </c>
      <c r="BD72" s="3" t="str">
        <f t="shared" ref="BD72:BD135" si="16">TEXT(IF(AND(LEN(BC72)&lt;&gt;LEN(SUBSTITUTE(BC72,"d","")),LEN(BC72)&lt;&gt;LEN(SUBSTITUTE(BC72,"m","")),LEN(BC72)&lt;&gt;LEN(SUBSTITUTE(BC72,"s",""))),LEFT(BC72,FIND("d",BC72)-1)+MID(BC72,FIND("d",BC72)+1,FIND("m",BC72)-FIND("d",BC72)-1)/60+MID(BC72,FIND("m",BC72)+1,FIND("s",BC72)-FIND("m",BC72)-1)/3600,IF(AND(LEN(BC72)&lt;&gt;LEN(SUBSTITUTE(BC72,"d","")),LEN(BC72)&lt;&gt;LEN(SUBSTITUTE(BC72,"m",""))),LEFT(BC72,FIND("d",BC72)-1)+MID(BC72,FIND("d",BC72)+1,FIND("m",BC72)-FIND("d",BC72)-1)/60,IF(AND(LEN(BC72)&lt;&gt;LEN(SUBSTITUTE(BC72,"d","")),LEN(BC72)&lt;&gt;LEN(SUBSTITUTE(BC72,"s",""))),LEFT(BC72,FIND("d",BC72)-1)+MID(BC72,FIND("d",BC72)+1,FIND("s",BC72)-FIND("d",BC72)-1)/3600,IF(LEN(BC72)&lt;&gt;LEN(SUBSTITUTE(BC72,"d","")),LEFT(BC72,FIND("d",BC72)-1))))),"00.00000")&amp;"°"&amp;UPPER(RIGHT(N72,1))</f>
        <v>FALSE°</v>
      </c>
      <c r="BE72" s="3" t="str">
        <f t="shared" ref="BE72:BE135" si="17">SUBSTITUTE(SUBSTITUTE(SUBSTITUTE(SUBSTITUTE(SUBSTITUTE(O72,"°","d"),"˚","d"),"'","m"),"`","m"),"´","m")</f>
        <v/>
      </c>
      <c r="BF72" s="3" t="str">
        <f t="shared" ref="BF72:BF135" si="18">SUBSTITUTE(SUBSTITUTE(SUBSTITUTE(BE72,CHAR(34),"s"),$BB$6,"s"),$BB$5,"s")</f>
        <v/>
      </c>
      <c r="BG72" s="3" t="str">
        <f t="shared" ref="BG72:BG135" si="19">TEXT(IF(AND(LEN(BF72)&lt;&gt;LEN(SUBSTITUTE(BF72,"d","")),LEN(BF72)&lt;&gt;LEN(SUBSTITUTE(BF72,"m","")),LEN(BF72)&lt;&gt;LEN(SUBSTITUTE(BF72,"s",""))),LEFT(BF72,FIND("d",BF72)-1)+MID(BF72,FIND("d",BF72)+1,FIND("m",BF72)-FIND("d",BF72)-1)/60+MID(BF72,FIND("m",BF72)+1,FIND("s",BF72)-FIND("m",BF72)-1)/3600,IF(AND(LEN(BF72)&lt;&gt;LEN(SUBSTITUTE(BF72,"d","")),LEN(BF72)&lt;&gt;LEN(SUBSTITUTE(BF72,"m",""))),LEFT(BF72,FIND("d",BF72)-1)+MID(BF72,FIND("d",BF72)+1,FIND("m",BF72)-FIND("d",BF72)-1)/60,IF(AND(LEN(BF72)&lt;&gt;LEN(SUBSTITUTE(BF72,"d","")),LEN(BF72)&lt;&gt;LEN(SUBSTITUTE(BF72,"s",""))),LEFT(BF72,FIND("d",BF72)-1)+MID(BF72,FIND("d",BF72)+1,FIND("s",BF72)-FIND("d",BF72)-1)/3600,IF(LEN(BF72)&lt;&gt;LEN(SUBSTITUTE(BF72,"d","")),LEFT(BF72,FIND("d",BF72)-1))))),"000.00000")&amp;"°"&amp;UPPER(RIGHT(O72,1))</f>
        <v>FALSE°</v>
      </c>
      <c r="BH72" s="3" t="str">
        <f t="shared" ref="BH72:BH135" si="20">IF(AND(OR(AJ72&lt;&gt;"not firing",AK72&lt;&gt;"not firing"),OR(T72=$T$167,T72=$T$227,T72=$T$221,T72=$T$222,T72=$T$223,T72=$T$224)),AP72,"")</f>
        <v/>
      </c>
      <c r="BI72" s="3" t="str">
        <f t="shared" ref="BI72:BI135" si="21">IF(AND(OR(AJ72&lt;&gt;"not firing",AK72&lt;&gt;"not firing"),OR(T72=$T$201,T72=$T$165,T72=$T$164,T72=$T$157,T72=$T$156,T72=$T$155,T72=$T$151,T72=$T$225)),AP72,"")</f>
        <v/>
      </c>
      <c r="BJ72" s="3" t="str">
        <f t="shared" ref="BJ72:BJ135" si="22">IF(AND(OR(AJ72&lt;&gt;"not firing",AK72&lt;&gt;"not firing"),OR(T72=$T$144,T72=$T$150)),AP72,"")</f>
        <v/>
      </c>
      <c r="BK72" s="3" t="str">
        <f t="shared" ref="BK72:BK135" si="23">IF(AND(AJ72="not firing",AK72="not firing",OR(T72=$T$167,T72=$T$227,T72=$T$221,T72=$T$222,T72=$T$223,T72=$T$224)),AP72,"")</f>
        <v/>
      </c>
      <c r="BL72" s="3" t="str">
        <f t="shared" ref="BL72:BL135" si="24">IF(AND(AJ72="not firing",AK72="not firing",OR(T72=$T$201,T72=$T$165,T72=$T$164,T72=$T$157,T72=$T$156,T72=$T$155,T72=$T$151,T72=$T$225)),AP72,"")</f>
        <v/>
      </c>
      <c r="BM72" s="3" t="str">
        <f t="shared" ref="BM72:BM135" si="25">IF(AND(AJ72="not firing",AK72="not firing",OR(T72=$T$144,T72=$T$150)),AP72,"")</f>
        <v/>
      </c>
    </row>
    <row r="73" spans="1:65" s="15" customFormat="1">
      <c r="A73" s="26"/>
      <c r="B73" s="44"/>
      <c r="C73" s="27"/>
      <c r="D73" s="28"/>
      <c r="E73" s="28"/>
      <c r="F73" s="28"/>
      <c r="G73" s="28"/>
      <c r="H73" s="29"/>
      <c r="I73" s="29"/>
      <c r="J73" s="29" t="s">
        <v>193</v>
      </c>
      <c r="K73" s="29"/>
      <c r="L73" s="29"/>
      <c r="M73" s="29"/>
      <c r="N73" s="27"/>
      <c r="O73" s="27"/>
      <c r="P73" s="29" t="s">
        <v>193</v>
      </c>
      <c r="Q73" s="29" t="s">
        <v>193</v>
      </c>
      <c r="R73" s="29"/>
      <c r="S73" s="8" t="s">
        <v>193</v>
      </c>
      <c r="T73" s="29" t="s">
        <v>193</v>
      </c>
      <c r="U73" s="27"/>
      <c r="V73" s="27"/>
      <c r="W73" s="27" t="s">
        <v>193</v>
      </c>
      <c r="X73" s="27"/>
      <c r="Y73" s="27"/>
      <c r="Z73" s="27"/>
      <c r="AA73" s="29"/>
      <c r="AB73" s="29"/>
      <c r="AC73" s="29"/>
      <c r="AD73" s="29"/>
      <c r="AE73" s="29"/>
      <c r="AF73" s="29"/>
      <c r="AG73" s="27"/>
      <c r="AH73" s="27"/>
      <c r="AI73" s="27"/>
      <c r="AJ73" s="29"/>
      <c r="AK73" s="29"/>
      <c r="AL73" s="38"/>
      <c r="AM73" s="38"/>
      <c r="AN73" s="44"/>
      <c r="AO73" s="38"/>
      <c r="AP73" s="27"/>
      <c r="AQ73" s="31"/>
      <c r="AR73" s="27"/>
      <c r="AS73" s="27"/>
      <c r="AT73" s="27"/>
      <c r="AU73" s="27"/>
      <c r="AV73" s="29"/>
      <c r="AW73" s="29"/>
      <c r="AX73" s="28"/>
      <c r="AY73" s="28"/>
      <c r="AZ73" s="29"/>
      <c r="BA73" s="37"/>
      <c r="BB73" s="3" t="str">
        <f t="shared" si="14"/>
        <v/>
      </c>
      <c r="BC73" s="3" t="str">
        <f t="shared" si="15"/>
        <v/>
      </c>
      <c r="BD73" s="3" t="str">
        <f t="shared" si="16"/>
        <v>FALSE°</v>
      </c>
      <c r="BE73" s="3" t="str">
        <f t="shared" si="17"/>
        <v/>
      </c>
      <c r="BF73" s="3" t="str">
        <f t="shared" si="18"/>
        <v/>
      </c>
      <c r="BG73" s="3" t="str">
        <f t="shared" si="19"/>
        <v>FALSE°</v>
      </c>
      <c r="BH73" s="3" t="str">
        <f t="shared" si="20"/>
        <v/>
      </c>
      <c r="BI73" s="3" t="str">
        <f t="shared" si="21"/>
        <v/>
      </c>
      <c r="BJ73" s="3" t="str">
        <f t="shared" si="22"/>
        <v/>
      </c>
      <c r="BK73" s="3" t="str">
        <f t="shared" si="23"/>
        <v/>
      </c>
      <c r="BL73" s="3" t="str">
        <f t="shared" si="24"/>
        <v/>
      </c>
      <c r="BM73" s="3" t="str">
        <f t="shared" si="25"/>
        <v/>
      </c>
    </row>
    <row r="74" spans="1:65" s="15" customFormat="1">
      <c r="A74" s="26"/>
      <c r="B74" s="44"/>
      <c r="C74" s="27"/>
      <c r="D74" s="28"/>
      <c r="E74" s="28"/>
      <c r="F74" s="28"/>
      <c r="G74" s="28"/>
      <c r="H74" s="29"/>
      <c r="I74" s="29"/>
      <c r="J74" s="29" t="s">
        <v>193</v>
      </c>
      <c r="K74" s="29"/>
      <c r="L74" s="29"/>
      <c r="M74" s="29"/>
      <c r="N74" s="27"/>
      <c r="O74" s="27"/>
      <c r="P74" s="29" t="s">
        <v>193</v>
      </c>
      <c r="Q74" s="29" t="s">
        <v>193</v>
      </c>
      <c r="R74" s="29"/>
      <c r="S74" s="8" t="s">
        <v>193</v>
      </c>
      <c r="T74" s="29" t="s">
        <v>193</v>
      </c>
      <c r="U74" s="27"/>
      <c r="V74" s="27"/>
      <c r="W74" s="27" t="s">
        <v>193</v>
      </c>
      <c r="X74" s="27"/>
      <c r="Y74" s="27"/>
      <c r="Z74" s="27"/>
      <c r="AA74" s="29"/>
      <c r="AB74" s="29"/>
      <c r="AC74" s="29"/>
      <c r="AD74" s="29"/>
      <c r="AE74" s="29"/>
      <c r="AF74" s="29"/>
      <c r="AG74" s="27"/>
      <c r="AH74" s="27"/>
      <c r="AI74" s="27"/>
      <c r="AJ74" s="29"/>
      <c r="AK74" s="29"/>
      <c r="AL74" s="38"/>
      <c r="AM74" s="38"/>
      <c r="AN74" s="44"/>
      <c r="AO74" s="38"/>
      <c r="AP74" s="27"/>
      <c r="AQ74" s="31"/>
      <c r="AR74" s="27"/>
      <c r="AS74" s="27"/>
      <c r="AT74" s="27"/>
      <c r="AU74" s="27"/>
      <c r="AV74" s="29"/>
      <c r="AW74" s="29"/>
      <c r="AX74" s="28"/>
      <c r="AY74" s="28"/>
      <c r="AZ74" s="29"/>
      <c r="BA74" s="37"/>
      <c r="BB74" s="3" t="str">
        <f t="shared" si="14"/>
        <v/>
      </c>
      <c r="BC74" s="3" t="str">
        <f t="shared" si="15"/>
        <v/>
      </c>
      <c r="BD74" s="3" t="str">
        <f t="shared" si="16"/>
        <v>FALSE°</v>
      </c>
      <c r="BE74" s="3" t="str">
        <f t="shared" si="17"/>
        <v/>
      </c>
      <c r="BF74" s="3" t="str">
        <f t="shared" si="18"/>
        <v/>
      </c>
      <c r="BG74" s="3" t="str">
        <f t="shared" si="19"/>
        <v>FALSE°</v>
      </c>
      <c r="BH74" s="3" t="str">
        <f t="shared" si="20"/>
        <v/>
      </c>
      <c r="BI74" s="3" t="str">
        <f t="shared" si="21"/>
        <v/>
      </c>
      <c r="BJ74" s="3" t="str">
        <f t="shared" si="22"/>
        <v/>
      </c>
      <c r="BK74" s="3" t="str">
        <f t="shared" si="23"/>
        <v/>
      </c>
      <c r="BL74" s="3" t="str">
        <f t="shared" si="24"/>
        <v/>
      </c>
      <c r="BM74" s="3" t="str">
        <f t="shared" si="25"/>
        <v/>
      </c>
    </row>
    <row r="75" spans="1:65" s="15" customFormat="1">
      <c r="A75" s="26"/>
      <c r="B75" s="44"/>
      <c r="C75" s="27"/>
      <c r="D75" s="28"/>
      <c r="E75" s="28"/>
      <c r="F75" s="28"/>
      <c r="G75" s="28"/>
      <c r="H75" s="29"/>
      <c r="I75" s="29"/>
      <c r="J75" s="29" t="s">
        <v>193</v>
      </c>
      <c r="K75" s="29"/>
      <c r="L75" s="29"/>
      <c r="M75" s="29"/>
      <c r="N75" s="27"/>
      <c r="O75" s="27"/>
      <c r="P75" s="29" t="s">
        <v>193</v>
      </c>
      <c r="Q75" s="29" t="s">
        <v>193</v>
      </c>
      <c r="R75" s="29"/>
      <c r="S75" s="8" t="s">
        <v>193</v>
      </c>
      <c r="T75" s="29" t="s">
        <v>193</v>
      </c>
      <c r="U75" s="27"/>
      <c r="V75" s="27"/>
      <c r="W75" s="27" t="s">
        <v>193</v>
      </c>
      <c r="X75" s="27"/>
      <c r="Y75" s="27"/>
      <c r="Z75" s="27"/>
      <c r="AA75" s="29"/>
      <c r="AB75" s="29"/>
      <c r="AC75" s="29"/>
      <c r="AD75" s="29"/>
      <c r="AE75" s="29"/>
      <c r="AF75" s="29"/>
      <c r="AG75" s="29"/>
      <c r="AH75" s="27"/>
      <c r="AI75" s="27"/>
      <c r="AJ75" s="29"/>
      <c r="AK75" s="29"/>
      <c r="AL75" s="38"/>
      <c r="AM75" s="45"/>
      <c r="AN75" s="46"/>
      <c r="AO75" s="45"/>
      <c r="AP75" s="32"/>
      <c r="AQ75" s="35"/>
      <c r="AR75" s="27"/>
      <c r="AS75" s="27"/>
      <c r="AT75" s="27"/>
      <c r="AU75" s="27"/>
      <c r="AV75" s="29"/>
      <c r="AW75" s="29"/>
      <c r="AX75" s="28"/>
      <c r="AY75" s="28"/>
      <c r="AZ75" s="29"/>
      <c r="BA75" s="47"/>
      <c r="BB75" s="3" t="str">
        <f t="shared" si="14"/>
        <v/>
      </c>
      <c r="BC75" s="3" t="str">
        <f t="shared" si="15"/>
        <v/>
      </c>
      <c r="BD75" s="3" t="str">
        <f t="shared" si="16"/>
        <v>FALSE°</v>
      </c>
      <c r="BE75" s="3" t="str">
        <f t="shared" si="17"/>
        <v/>
      </c>
      <c r="BF75" s="3" t="str">
        <f t="shared" si="18"/>
        <v/>
      </c>
      <c r="BG75" s="3" t="str">
        <f t="shared" si="19"/>
        <v>FALSE°</v>
      </c>
      <c r="BH75" s="3" t="str">
        <f t="shared" si="20"/>
        <v/>
      </c>
      <c r="BI75" s="3" t="str">
        <f t="shared" si="21"/>
        <v/>
      </c>
      <c r="BJ75" s="3" t="str">
        <f t="shared" si="22"/>
        <v/>
      </c>
      <c r="BK75" s="3" t="str">
        <f t="shared" si="23"/>
        <v/>
      </c>
      <c r="BL75" s="3" t="str">
        <f t="shared" si="24"/>
        <v/>
      </c>
      <c r="BM75" s="3" t="str">
        <f t="shared" si="25"/>
        <v/>
      </c>
    </row>
    <row r="76" spans="1:65" s="15" customFormat="1">
      <c r="A76" s="26"/>
      <c r="B76" s="44"/>
      <c r="C76" s="27"/>
      <c r="D76" s="28"/>
      <c r="E76" s="28"/>
      <c r="F76" s="28"/>
      <c r="G76" s="28"/>
      <c r="H76" s="29"/>
      <c r="I76" s="29"/>
      <c r="J76" s="29" t="s">
        <v>193</v>
      </c>
      <c r="K76" s="29"/>
      <c r="L76" s="29"/>
      <c r="M76" s="29"/>
      <c r="N76" s="27"/>
      <c r="O76" s="27"/>
      <c r="P76" s="29" t="s">
        <v>193</v>
      </c>
      <c r="Q76" s="29" t="s">
        <v>193</v>
      </c>
      <c r="R76" s="29"/>
      <c r="S76" s="8" t="s">
        <v>193</v>
      </c>
      <c r="T76" s="29" t="s">
        <v>193</v>
      </c>
      <c r="U76" s="27"/>
      <c r="V76" s="27"/>
      <c r="W76" s="27" t="s">
        <v>193</v>
      </c>
      <c r="X76" s="27"/>
      <c r="Y76" s="27"/>
      <c r="Z76" s="27"/>
      <c r="AA76" s="29"/>
      <c r="AB76" s="29"/>
      <c r="AC76" s="29"/>
      <c r="AD76" s="29"/>
      <c r="AE76" s="29"/>
      <c r="AF76" s="29"/>
      <c r="AG76" s="29"/>
      <c r="AH76" s="27"/>
      <c r="AI76" s="27"/>
      <c r="AJ76" s="29"/>
      <c r="AK76" s="29"/>
      <c r="AL76" s="38"/>
      <c r="AM76" s="38"/>
      <c r="AN76" s="44"/>
      <c r="AO76" s="38"/>
      <c r="AP76" s="27"/>
      <c r="AQ76" s="31"/>
      <c r="AR76" s="27"/>
      <c r="AS76" s="27"/>
      <c r="AT76" s="27"/>
      <c r="AU76" s="27"/>
      <c r="AV76" s="29"/>
      <c r="AW76" s="29"/>
      <c r="AX76" s="28"/>
      <c r="AY76" s="28"/>
      <c r="AZ76" s="29"/>
      <c r="BA76" s="37"/>
      <c r="BB76" s="3" t="str">
        <f t="shared" si="14"/>
        <v/>
      </c>
      <c r="BC76" s="3" t="str">
        <f t="shared" si="15"/>
        <v/>
      </c>
      <c r="BD76" s="3" t="str">
        <f t="shared" si="16"/>
        <v>FALSE°</v>
      </c>
      <c r="BE76" s="3" t="str">
        <f t="shared" si="17"/>
        <v/>
      </c>
      <c r="BF76" s="3" t="str">
        <f t="shared" si="18"/>
        <v/>
      </c>
      <c r="BG76" s="3" t="str">
        <f t="shared" si="19"/>
        <v>FALSE°</v>
      </c>
      <c r="BH76" s="3" t="str">
        <f t="shared" si="20"/>
        <v/>
      </c>
      <c r="BI76" s="3" t="str">
        <f t="shared" si="21"/>
        <v/>
      </c>
      <c r="BJ76" s="3" t="str">
        <f t="shared" si="22"/>
        <v/>
      </c>
      <c r="BK76" s="3" t="str">
        <f t="shared" si="23"/>
        <v/>
      </c>
      <c r="BL76" s="3" t="str">
        <f t="shared" si="24"/>
        <v/>
      </c>
      <c r="BM76" s="3" t="str">
        <f t="shared" si="25"/>
        <v/>
      </c>
    </row>
    <row r="77" spans="1:65" s="15" customFormat="1">
      <c r="A77" s="26"/>
      <c r="B77" s="44"/>
      <c r="C77" s="27"/>
      <c r="D77" s="28"/>
      <c r="E77" s="28"/>
      <c r="F77" s="28"/>
      <c r="G77" s="28"/>
      <c r="H77" s="29"/>
      <c r="I77" s="29"/>
      <c r="J77" s="29" t="s">
        <v>193</v>
      </c>
      <c r="K77" s="29"/>
      <c r="L77" s="29"/>
      <c r="M77" s="29"/>
      <c r="N77" s="27"/>
      <c r="O77" s="27"/>
      <c r="P77" s="29" t="s">
        <v>193</v>
      </c>
      <c r="Q77" s="29" t="s">
        <v>193</v>
      </c>
      <c r="R77" s="29"/>
      <c r="S77" s="8" t="s">
        <v>193</v>
      </c>
      <c r="T77" s="29" t="s">
        <v>193</v>
      </c>
      <c r="U77" s="27"/>
      <c r="V77" s="27"/>
      <c r="W77" s="27" t="s">
        <v>193</v>
      </c>
      <c r="X77" s="27"/>
      <c r="Y77" s="27"/>
      <c r="Z77" s="27"/>
      <c r="AA77" s="29"/>
      <c r="AB77" s="29"/>
      <c r="AC77" s="29"/>
      <c r="AD77" s="29"/>
      <c r="AE77" s="29"/>
      <c r="AF77" s="29"/>
      <c r="AG77" s="29"/>
      <c r="AH77" s="27"/>
      <c r="AI77" s="27"/>
      <c r="AJ77" s="29"/>
      <c r="AK77" s="29"/>
      <c r="AL77" s="38"/>
      <c r="AM77" s="38"/>
      <c r="AN77" s="44"/>
      <c r="AO77" s="45"/>
      <c r="AP77" s="27"/>
      <c r="AQ77" s="35"/>
      <c r="AR77" s="27"/>
      <c r="AS77" s="27"/>
      <c r="AT77" s="27"/>
      <c r="AU77" s="27"/>
      <c r="AV77" s="29"/>
      <c r="AW77" s="29"/>
      <c r="AX77" s="28"/>
      <c r="AY77" s="28"/>
      <c r="AZ77" s="29"/>
      <c r="BA77" s="37"/>
      <c r="BB77" s="3" t="str">
        <f t="shared" si="14"/>
        <v/>
      </c>
      <c r="BC77" s="3" t="str">
        <f t="shared" si="15"/>
        <v/>
      </c>
      <c r="BD77" s="3" t="str">
        <f t="shared" si="16"/>
        <v>FALSE°</v>
      </c>
      <c r="BE77" s="3" t="str">
        <f t="shared" si="17"/>
        <v/>
      </c>
      <c r="BF77" s="3" t="str">
        <f t="shared" si="18"/>
        <v/>
      </c>
      <c r="BG77" s="3" t="str">
        <f t="shared" si="19"/>
        <v>FALSE°</v>
      </c>
      <c r="BH77" s="3" t="str">
        <f t="shared" si="20"/>
        <v/>
      </c>
      <c r="BI77" s="3" t="str">
        <f t="shared" si="21"/>
        <v/>
      </c>
      <c r="BJ77" s="3" t="str">
        <f t="shared" si="22"/>
        <v/>
      </c>
      <c r="BK77" s="3" t="str">
        <f t="shared" si="23"/>
        <v/>
      </c>
      <c r="BL77" s="3" t="str">
        <f t="shared" si="24"/>
        <v/>
      </c>
      <c r="BM77" s="3" t="str">
        <f t="shared" si="25"/>
        <v/>
      </c>
    </row>
    <row r="78" spans="1:65" s="15" customFormat="1">
      <c r="A78" s="26"/>
      <c r="B78" s="44"/>
      <c r="C78" s="27"/>
      <c r="D78" s="28"/>
      <c r="E78" s="28"/>
      <c r="F78" s="28"/>
      <c r="G78" s="28"/>
      <c r="H78" s="29"/>
      <c r="I78" s="29"/>
      <c r="J78" s="29" t="s">
        <v>193</v>
      </c>
      <c r="K78" s="29"/>
      <c r="L78" s="29"/>
      <c r="M78" s="29"/>
      <c r="N78" s="27"/>
      <c r="O78" s="27"/>
      <c r="P78" s="29" t="s">
        <v>193</v>
      </c>
      <c r="Q78" s="29" t="s">
        <v>193</v>
      </c>
      <c r="R78" s="29"/>
      <c r="S78" s="8" t="s">
        <v>193</v>
      </c>
      <c r="T78" s="29" t="s">
        <v>193</v>
      </c>
      <c r="U78" s="27"/>
      <c r="V78" s="27"/>
      <c r="W78" s="27" t="s">
        <v>193</v>
      </c>
      <c r="X78" s="27"/>
      <c r="Y78" s="27"/>
      <c r="Z78" s="27"/>
      <c r="AA78" s="29"/>
      <c r="AB78" s="29"/>
      <c r="AC78" s="29"/>
      <c r="AD78" s="29"/>
      <c r="AE78" s="29"/>
      <c r="AF78" s="29"/>
      <c r="AG78" s="29"/>
      <c r="AH78" s="27"/>
      <c r="AI78" s="27"/>
      <c r="AJ78" s="29"/>
      <c r="AK78" s="29"/>
      <c r="AL78" s="38"/>
      <c r="AM78" s="38"/>
      <c r="AN78" s="48"/>
      <c r="AO78" s="38"/>
      <c r="AP78" s="27"/>
      <c r="AQ78" s="31"/>
      <c r="AR78" s="27"/>
      <c r="AS78" s="27"/>
      <c r="AT78" s="27"/>
      <c r="AU78" s="27"/>
      <c r="AV78" s="29"/>
      <c r="AW78" s="29"/>
      <c r="AX78" s="28"/>
      <c r="AY78" s="28"/>
      <c r="AZ78" s="29"/>
      <c r="BA78" s="37"/>
      <c r="BB78" s="3" t="str">
        <f t="shared" si="14"/>
        <v/>
      </c>
      <c r="BC78" s="3" t="str">
        <f t="shared" si="15"/>
        <v/>
      </c>
      <c r="BD78" s="3" t="str">
        <f t="shared" si="16"/>
        <v>FALSE°</v>
      </c>
      <c r="BE78" s="3" t="str">
        <f t="shared" si="17"/>
        <v/>
      </c>
      <c r="BF78" s="3" t="str">
        <f t="shared" si="18"/>
        <v/>
      </c>
      <c r="BG78" s="3" t="str">
        <f t="shared" si="19"/>
        <v>FALSE°</v>
      </c>
      <c r="BH78" s="3" t="str">
        <f t="shared" si="20"/>
        <v/>
      </c>
      <c r="BI78" s="3" t="str">
        <f t="shared" si="21"/>
        <v/>
      </c>
      <c r="BJ78" s="3" t="str">
        <f t="shared" si="22"/>
        <v/>
      </c>
      <c r="BK78" s="3" t="str">
        <f t="shared" si="23"/>
        <v/>
      </c>
      <c r="BL78" s="3" t="str">
        <f t="shared" si="24"/>
        <v/>
      </c>
      <c r="BM78" s="3" t="str">
        <f t="shared" si="25"/>
        <v/>
      </c>
    </row>
    <row r="79" spans="1:65" s="15" customFormat="1">
      <c r="A79" s="26"/>
      <c r="B79" s="44"/>
      <c r="C79" s="27"/>
      <c r="D79" s="28"/>
      <c r="E79" s="28"/>
      <c r="F79" s="28"/>
      <c r="G79" s="28"/>
      <c r="H79" s="29"/>
      <c r="I79" s="29"/>
      <c r="J79" s="29" t="s">
        <v>193</v>
      </c>
      <c r="K79" s="29"/>
      <c r="L79" s="29"/>
      <c r="M79" s="29"/>
      <c r="N79" s="27"/>
      <c r="O79" s="27"/>
      <c r="P79" s="29" t="s">
        <v>193</v>
      </c>
      <c r="Q79" s="29" t="s">
        <v>193</v>
      </c>
      <c r="R79" s="16"/>
      <c r="S79" s="8" t="s">
        <v>193</v>
      </c>
      <c r="T79" s="29" t="s">
        <v>193</v>
      </c>
      <c r="U79" s="27"/>
      <c r="V79" s="27"/>
      <c r="W79" s="27" t="s">
        <v>193</v>
      </c>
      <c r="X79" s="27"/>
      <c r="Y79" s="27"/>
      <c r="Z79" s="27"/>
      <c r="AA79" s="29"/>
      <c r="AB79" s="29"/>
      <c r="AC79" s="29"/>
      <c r="AD79" s="29"/>
      <c r="AE79" s="29"/>
      <c r="AF79" s="29"/>
      <c r="AG79" s="29"/>
      <c r="AH79" s="27"/>
      <c r="AI79" s="27"/>
      <c r="AJ79" s="29"/>
      <c r="AK79" s="29"/>
      <c r="AL79" s="45"/>
      <c r="AM79" s="45"/>
      <c r="AN79" s="46"/>
      <c r="AO79" s="45"/>
      <c r="AP79" s="27"/>
      <c r="AQ79" s="35"/>
      <c r="AR79" s="27"/>
      <c r="AS79" s="32"/>
      <c r="AT79" s="27"/>
      <c r="AU79" s="32"/>
      <c r="AV79" s="29"/>
      <c r="AW79" s="29"/>
      <c r="AX79" s="28"/>
      <c r="AY79" s="28"/>
      <c r="AZ79" s="29"/>
      <c r="BA79" s="37"/>
      <c r="BB79" s="3" t="str">
        <f t="shared" si="14"/>
        <v/>
      </c>
      <c r="BC79" s="3" t="str">
        <f t="shared" si="15"/>
        <v/>
      </c>
      <c r="BD79" s="3" t="str">
        <f t="shared" si="16"/>
        <v>FALSE°</v>
      </c>
      <c r="BE79" s="3" t="str">
        <f t="shared" si="17"/>
        <v/>
      </c>
      <c r="BF79" s="3" t="str">
        <f t="shared" si="18"/>
        <v/>
      </c>
      <c r="BG79" s="3" t="str">
        <f t="shared" si="19"/>
        <v>FALSE°</v>
      </c>
      <c r="BH79" s="3" t="str">
        <f t="shared" si="20"/>
        <v/>
      </c>
      <c r="BI79" s="3" t="str">
        <f t="shared" si="21"/>
        <v/>
      </c>
      <c r="BJ79" s="3" t="str">
        <f t="shared" si="22"/>
        <v/>
      </c>
      <c r="BK79" s="3" t="str">
        <f t="shared" si="23"/>
        <v/>
      </c>
      <c r="BL79" s="3" t="str">
        <f t="shared" si="24"/>
        <v/>
      </c>
      <c r="BM79" s="3" t="str">
        <f t="shared" si="25"/>
        <v/>
      </c>
    </row>
    <row r="80" spans="1:65" s="15" customFormat="1">
      <c r="A80" s="26"/>
      <c r="B80" s="44"/>
      <c r="C80" s="27"/>
      <c r="D80" s="28"/>
      <c r="E80" s="28"/>
      <c r="F80" s="28"/>
      <c r="G80" s="28"/>
      <c r="H80" s="29"/>
      <c r="I80" s="29"/>
      <c r="J80" s="29" t="s">
        <v>193</v>
      </c>
      <c r="K80" s="29"/>
      <c r="L80" s="29"/>
      <c r="M80" s="29"/>
      <c r="N80" s="27"/>
      <c r="O80" s="27"/>
      <c r="P80" s="29" t="s">
        <v>193</v>
      </c>
      <c r="Q80" s="29" t="s">
        <v>193</v>
      </c>
      <c r="R80" s="29"/>
      <c r="S80" s="8" t="s">
        <v>193</v>
      </c>
      <c r="T80" s="29" t="s">
        <v>193</v>
      </c>
      <c r="U80" s="27"/>
      <c r="V80" s="27"/>
      <c r="W80" s="27" t="s">
        <v>193</v>
      </c>
      <c r="X80" s="27"/>
      <c r="Y80" s="27"/>
      <c r="Z80" s="27"/>
      <c r="AA80" s="29"/>
      <c r="AB80" s="29"/>
      <c r="AC80" s="29"/>
      <c r="AD80" s="29"/>
      <c r="AE80" s="29"/>
      <c r="AF80" s="29"/>
      <c r="AG80" s="29"/>
      <c r="AH80" s="27"/>
      <c r="AI80" s="27"/>
      <c r="AJ80" s="29"/>
      <c r="AK80" s="29"/>
      <c r="AL80" s="45"/>
      <c r="AM80" s="45"/>
      <c r="AN80" s="46"/>
      <c r="AO80" s="45"/>
      <c r="AP80" s="32"/>
      <c r="AQ80" s="35"/>
      <c r="AR80" s="27"/>
      <c r="AS80" s="27"/>
      <c r="AT80" s="27"/>
      <c r="AU80" s="27"/>
      <c r="AV80" s="29"/>
      <c r="AW80" s="29"/>
      <c r="AX80" s="28"/>
      <c r="AY80" s="28"/>
      <c r="AZ80" s="29"/>
      <c r="BA80" s="37"/>
      <c r="BB80" s="3" t="str">
        <f t="shared" si="14"/>
        <v/>
      </c>
      <c r="BC80" s="3" t="str">
        <f t="shared" si="15"/>
        <v/>
      </c>
      <c r="BD80" s="3" t="str">
        <f t="shared" si="16"/>
        <v>FALSE°</v>
      </c>
      <c r="BE80" s="3" t="str">
        <f t="shared" si="17"/>
        <v/>
      </c>
      <c r="BF80" s="3" t="str">
        <f t="shared" si="18"/>
        <v/>
      </c>
      <c r="BG80" s="3" t="str">
        <f t="shared" si="19"/>
        <v>FALSE°</v>
      </c>
      <c r="BH80" s="3" t="str">
        <f t="shared" si="20"/>
        <v/>
      </c>
      <c r="BI80" s="3" t="str">
        <f t="shared" si="21"/>
        <v/>
      </c>
      <c r="BJ80" s="3" t="str">
        <f t="shared" si="22"/>
        <v/>
      </c>
      <c r="BK80" s="3" t="str">
        <f t="shared" si="23"/>
        <v/>
      </c>
      <c r="BL80" s="3" t="str">
        <f t="shared" si="24"/>
        <v/>
      </c>
      <c r="BM80" s="3" t="str">
        <f t="shared" si="25"/>
        <v/>
      </c>
    </row>
    <row r="81" spans="1:65" s="15" customFormat="1">
      <c r="A81" s="26"/>
      <c r="B81" s="44"/>
      <c r="C81" s="27"/>
      <c r="D81" s="28"/>
      <c r="E81" s="28"/>
      <c r="F81" s="28"/>
      <c r="G81" s="28"/>
      <c r="H81" s="29"/>
      <c r="I81" s="29"/>
      <c r="J81" s="29" t="s">
        <v>193</v>
      </c>
      <c r="K81" s="29"/>
      <c r="L81" s="29"/>
      <c r="M81" s="29"/>
      <c r="N81" s="27"/>
      <c r="O81" s="27"/>
      <c r="P81" s="29" t="s">
        <v>193</v>
      </c>
      <c r="Q81" s="29" t="s">
        <v>193</v>
      </c>
      <c r="R81" s="29"/>
      <c r="S81" s="8" t="s">
        <v>193</v>
      </c>
      <c r="T81" s="29" t="s">
        <v>193</v>
      </c>
      <c r="U81" s="27"/>
      <c r="V81" s="27"/>
      <c r="W81" s="27" t="s">
        <v>193</v>
      </c>
      <c r="X81" s="27"/>
      <c r="Y81" s="27"/>
      <c r="Z81" s="27"/>
      <c r="AA81" s="29"/>
      <c r="AB81" s="29"/>
      <c r="AC81" s="29"/>
      <c r="AD81" s="29"/>
      <c r="AE81" s="29"/>
      <c r="AF81" s="29"/>
      <c r="AG81" s="29"/>
      <c r="AH81" s="27"/>
      <c r="AI81" s="27"/>
      <c r="AJ81" s="29"/>
      <c r="AK81" s="29"/>
      <c r="AL81" s="38"/>
      <c r="AM81" s="38"/>
      <c r="AN81" s="44"/>
      <c r="AO81" s="38"/>
      <c r="AP81" s="27"/>
      <c r="AQ81" s="31"/>
      <c r="AR81" s="27"/>
      <c r="AS81" s="27"/>
      <c r="AT81" s="27"/>
      <c r="AU81" s="27"/>
      <c r="AV81" s="29"/>
      <c r="AW81" s="29"/>
      <c r="AX81" s="28"/>
      <c r="AY81" s="28"/>
      <c r="AZ81" s="29"/>
      <c r="BA81" s="37"/>
      <c r="BB81" s="3" t="str">
        <f t="shared" si="14"/>
        <v/>
      </c>
      <c r="BC81" s="3" t="str">
        <f t="shared" si="15"/>
        <v/>
      </c>
      <c r="BD81" s="3" t="str">
        <f t="shared" si="16"/>
        <v>FALSE°</v>
      </c>
      <c r="BE81" s="3" t="str">
        <f t="shared" si="17"/>
        <v/>
      </c>
      <c r="BF81" s="3" t="str">
        <f t="shared" si="18"/>
        <v/>
      </c>
      <c r="BG81" s="3" t="str">
        <f t="shared" si="19"/>
        <v>FALSE°</v>
      </c>
      <c r="BH81" s="3" t="str">
        <f t="shared" si="20"/>
        <v/>
      </c>
      <c r="BI81" s="3" t="str">
        <f t="shared" si="21"/>
        <v/>
      </c>
      <c r="BJ81" s="3" t="str">
        <f t="shared" si="22"/>
        <v/>
      </c>
      <c r="BK81" s="3" t="str">
        <f t="shared" si="23"/>
        <v/>
      </c>
      <c r="BL81" s="3" t="str">
        <f t="shared" si="24"/>
        <v/>
      </c>
      <c r="BM81" s="3" t="str">
        <f t="shared" si="25"/>
        <v/>
      </c>
    </row>
    <row r="82" spans="1:65" s="15" customFormat="1">
      <c r="A82" s="26"/>
      <c r="B82" s="44"/>
      <c r="C82" s="27"/>
      <c r="D82" s="28"/>
      <c r="E82" s="28"/>
      <c r="F82" s="28"/>
      <c r="G82" s="28"/>
      <c r="H82" s="29"/>
      <c r="I82" s="29"/>
      <c r="J82" s="29" t="s">
        <v>193</v>
      </c>
      <c r="K82" s="29"/>
      <c r="L82" s="29"/>
      <c r="M82" s="29"/>
      <c r="N82" s="27"/>
      <c r="O82" s="27"/>
      <c r="P82" s="29" t="s">
        <v>193</v>
      </c>
      <c r="Q82" s="29" t="s">
        <v>193</v>
      </c>
      <c r="R82" s="29"/>
      <c r="S82" s="8" t="s">
        <v>193</v>
      </c>
      <c r="T82" s="29" t="s">
        <v>193</v>
      </c>
      <c r="U82" s="27"/>
      <c r="V82" s="27"/>
      <c r="W82" s="27" t="s">
        <v>193</v>
      </c>
      <c r="X82" s="27"/>
      <c r="Y82" s="27"/>
      <c r="Z82" s="27"/>
      <c r="AA82" s="29"/>
      <c r="AB82" s="29"/>
      <c r="AC82" s="29"/>
      <c r="AD82" s="29"/>
      <c r="AE82" s="29"/>
      <c r="AF82" s="29"/>
      <c r="AG82" s="27"/>
      <c r="AH82" s="27"/>
      <c r="AI82" s="27"/>
      <c r="AJ82" s="29"/>
      <c r="AK82" s="29"/>
      <c r="AL82" s="38"/>
      <c r="AM82" s="38"/>
      <c r="AN82" s="44"/>
      <c r="AO82" s="38"/>
      <c r="AP82" s="27"/>
      <c r="AQ82" s="27"/>
      <c r="AR82" s="27"/>
      <c r="AS82" s="27"/>
      <c r="AT82" s="27"/>
      <c r="AU82" s="27"/>
      <c r="AV82" s="29"/>
      <c r="AW82" s="29"/>
      <c r="AX82" s="28"/>
      <c r="AY82" s="28"/>
      <c r="AZ82" s="29"/>
      <c r="BA82" s="30"/>
      <c r="BB82" s="3" t="str">
        <f t="shared" si="14"/>
        <v/>
      </c>
      <c r="BC82" s="3" t="str">
        <f t="shared" si="15"/>
        <v/>
      </c>
      <c r="BD82" s="3" t="str">
        <f t="shared" si="16"/>
        <v>FALSE°</v>
      </c>
      <c r="BE82" s="3" t="str">
        <f t="shared" si="17"/>
        <v/>
      </c>
      <c r="BF82" s="3" t="str">
        <f t="shared" si="18"/>
        <v/>
      </c>
      <c r="BG82" s="3" t="str">
        <f t="shared" si="19"/>
        <v>FALSE°</v>
      </c>
      <c r="BH82" s="3" t="str">
        <f t="shared" si="20"/>
        <v/>
      </c>
      <c r="BI82" s="3" t="str">
        <f t="shared" si="21"/>
        <v/>
      </c>
      <c r="BJ82" s="3" t="str">
        <f t="shared" si="22"/>
        <v/>
      </c>
      <c r="BK82" s="3" t="str">
        <f t="shared" si="23"/>
        <v/>
      </c>
      <c r="BL82" s="3" t="str">
        <f t="shared" si="24"/>
        <v/>
      </c>
      <c r="BM82" s="3" t="str">
        <f t="shared" si="25"/>
        <v/>
      </c>
    </row>
    <row r="83" spans="1:65" s="15" customFormat="1">
      <c r="A83" s="26"/>
      <c r="B83" s="27"/>
      <c r="C83" s="27"/>
      <c r="D83" s="28"/>
      <c r="E83" s="28"/>
      <c r="F83" s="28"/>
      <c r="G83" s="28"/>
      <c r="H83" s="29"/>
      <c r="I83" s="29"/>
      <c r="J83" s="29" t="s">
        <v>193</v>
      </c>
      <c r="K83" s="29"/>
      <c r="L83" s="29"/>
      <c r="M83" s="29"/>
      <c r="N83" s="27"/>
      <c r="O83" s="27"/>
      <c r="P83" s="29" t="s">
        <v>193</v>
      </c>
      <c r="Q83" s="29" t="s">
        <v>193</v>
      </c>
      <c r="R83" s="29"/>
      <c r="S83" s="8" t="s">
        <v>193</v>
      </c>
      <c r="T83" s="29" t="s">
        <v>193</v>
      </c>
      <c r="U83" s="27"/>
      <c r="V83" s="27"/>
      <c r="W83" s="27" t="s">
        <v>193</v>
      </c>
      <c r="X83" s="27"/>
      <c r="Y83" s="27"/>
      <c r="Z83" s="27"/>
      <c r="AA83" s="29"/>
      <c r="AB83" s="29"/>
      <c r="AC83" s="29"/>
      <c r="AD83" s="29"/>
      <c r="AE83" s="29"/>
      <c r="AF83" s="29"/>
      <c r="AG83" s="27"/>
      <c r="AH83" s="27"/>
      <c r="AI83" s="27"/>
      <c r="AJ83" s="29"/>
      <c r="AK83" s="29"/>
      <c r="AL83" s="49"/>
      <c r="AM83" s="49"/>
      <c r="AN83" s="28"/>
      <c r="AO83" s="49"/>
      <c r="AP83" s="27"/>
      <c r="AQ83" s="27"/>
      <c r="AR83" s="27"/>
      <c r="AS83" s="27"/>
      <c r="AT83" s="27"/>
      <c r="AU83" s="27"/>
      <c r="AV83" s="29"/>
      <c r="AW83" s="29"/>
      <c r="AX83" s="28"/>
      <c r="AY83" s="28"/>
      <c r="AZ83" s="29"/>
      <c r="BA83" s="50"/>
      <c r="BB83" s="3" t="str">
        <f t="shared" si="14"/>
        <v/>
      </c>
      <c r="BC83" s="3" t="str">
        <f t="shared" si="15"/>
        <v/>
      </c>
      <c r="BD83" s="3" t="str">
        <f t="shared" si="16"/>
        <v>FALSE°</v>
      </c>
      <c r="BE83" s="3" t="str">
        <f t="shared" si="17"/>
        <v/>
      </c>
      <c r="BF83" s="3" t="str">
        <f t="shared" si="18"/>
        <v/>
      </c>
      <c r="BG83" s="3" t="str">
        <f t="shared" si="19"/>
        <v>FALSE°</v>
      </c>
      <c r="BH83" s="3" t="str">
        <f t="shared" si="20"/>
        <v/>
      </c>
      <c r="BI83" s="3" t="str">
        <f t="shared" si="21"/>
        <v/>
      </c>
      <c r="BJ83" s="3" t="str">
        <f t="shared" si="22"/>
        <v/>
      </c>
      <c r="BK83" s="3" t="str">
        <f t="shared" si="23"/>
        <v/>
      </c>
      <c r="BL83" s="3" t="str">
        <f t="shared" si="24"/>
        <v/>
      </c>
      <c r="BM83" s="3" t="str">
        <f t="shared" si="25"/>
        <v/>
      </c>
    </row>
    <row r="84" spans="1:65" s="15" customFormat="1">
      <c r="A84" s="26"/>
      <c r="B84" s="27"/>
      <c r="C84" s="27"/>
      <c r="D84" s="28"/>
      <c r="E84" s="28"/>
      <c r="F84" s="28"/>
      <c r="G84" s="28"/>
      <c r="H84" s="29"/>
      <c r="I84" s="29"/>
      <c r="J84" s="29" t="s">
        <v>193</v>
      </c>
      <c r="K84" s="29"/>
      <c r="L84" s="29"/>
      <c r="M84" s="29"/>
      <c r="N84" s="27"/>
      <c r="O84" s="27"/>
      <c r="P84" s="29" t="s">
        <v>193</v>
      </c>
      <c r="Q84" s="29" t="s">
        <v>193</v>
      </c>
      <c r="R84" s="29"/>
      <c r="S84" s="8" t="s">
        <v>193</v>
      </c>
      <c r="T84" s="29" t="s">
        <v>193</v>
      </c>
      <c r="U84" s="27"/>
      <c r="V84" s="27"/>
      <c r="W84" s="27" t="s">
        <v>193</v>
      </c>
      <c r="X84" s="27"/>
      <c r="Y84" s="27"/>
      <c r="Z84" s="27"/>
      <c r="AA84" s="29"/>
      <c r="AB84" s="29"/>
      <c r="AC84" s="29"/>
      <c r="AD84" s="29"/>
      <c r="AE84" s="29"/>
      <c r="AF84" s="29"/>
      <c r="AG84" s="27"/>
      <c r="AH84" s="27"/>
      <c r="AI84" s="27"/>
      <c r="AJ84" s="29"/>
      <c r="AK84" s="29"/>
      <c r="AL84" s="49"/>
      <c r="AM84" s="49"/>
      <c r="AN84" s="28"/>
      <c r="AO84" s="49"/>
      <c r="AP84" s="27"/>
      <c r="AQ84" s="27"/>
      <c r="AR84" s="27"/>
      <c r="AS84" s="27"/>
      <c r="AT84" s="27"/>
      <c r="AU84" s="27"/>
      <c r="AV84" s="29"/>
      <c r="AW84" s="29"/>
      <c r="AX84" s="28"/>
      <c r="AY84" s="28"/>
      <c r="AZ84" s="29"/>
      <c r="BA84" s="50"/>
      <c r="BB84" s="3" t="str">
        <f t="shared" si="14"/>
        <v/>
      </c>
      <c r="BC84" s="3" t="str">
        <f t="shared" si="15"/>
        <v/>
      </c>
      <c r="BD84" s="3" t="str">
        <f t="shared" si="16"/>
        <v>FALSE°</v>
      </c>
      <c r="BE84" s="3" t="str">
        <f t="shared" si="17"/>
        <v/>
      </c>
      <c r="BF84" s="3" t="str">
        <f t="shared" si="18"/>
        <v/>
      </c>
      <c r="BG84" s="3" t="str">
        <f t="shared" si="19"/>
        <v>FALSE°</v>
      </c>
      <c r="BH84" s="3" t="str">
        <f t="shared" si="20"/>
        <v/>
      </c>
      <c r="BI84" s="3" t="str">
        <f t="shared" si="21"/>
        <v/>
      </c>
      <c r="BJ84" s="3" t="str">
        <f t="shared" si="22"/>
        <v/>
      </c>
      <c r="BK84" s="3" t="str">
        <f t="shared" si="23"/>
        <v/>
      </c>
      <c r="BL84" s="3" t="str">
        <f t="shared" si="24"/>
        <v/>
      </c>
      <c r="BM84" s="3" t="str">
        <f t="shared" si="25"/>
        <v/>
      </c>
    </row>
    <row r="85" spans="1:65" s="15" customFormat="1">
      <c r="A85" s="26"/>
      <c r="B85" s="27"/>
      <c r="C85" s="27"/>
      <c r="D85" s="28"/>
      <c r="E85" s="28"/>
      <c r="F85" s="28"/>
      <c r="G85" s="28"/>
      <c r="H85" s="29"/>
      <c r="I85" s="29"/>
      <c r="J85" s="29" t="s">
        <v>193</v>
      </c>
      <c r="K85" s="29"/>
      <c r="L85" s="29"/>
      <c r="M85" s="29"/>
      <c r="N85" s="27"/>
      <c r="O85" s="27"/>
      <c r="P85" s="29" t="s">
        <v>193</v>
      </c>
      <c r="Q85" s="29" t="s">
        <v>193</v>
      </c>
      <c r="R85" s="29"/>
      <c r="S85" s="8" t="s">
        <v>193</v>
      </c>
      <c r="T85" s="29" t="s">
        <v>193</v>
      </c>
      <c r="U85" s="27"/>
      <c r="V85" s="27"/>
      <c r="W85" s="27" t="s">
        <v>193</v>
      </c>
      <c r="X85" s="27"/>
      <c r="Y85" s="27"/>
      <c r="Z85" s="27"/>
      <c r="AA85" s="29"/>
      <c r="AB85" s="29"/>
      <c r="AC85" s="29"/>
      <c r="AD85" s="29"/>
      <c r="AE85" s="29"/>
      <c r="AF85" s="29"/>
      <c r="AG85" s="27"/>
      <c r="AH85" s="27"/>
      <c r="AI85" s="27"/>
      <c r="AJ85" s="29"/>
      <c r="AK85" s="29"/>
      <c r="AL85" s="49"/>
      <c r="AM85" s="49"/>
      <c r="AN85" s="28"/>
      <c r="AO85" s="28"/>
      <c r="AP85" s="27"/>
      <c r="AQ85" s="27"/>
      <c r="AR85" s="27"/>
      <c r="AS85" s="27"/>
      <c r="AT85" s="27"/>
      <c r="AU85" s="27"/>
      <c r="AV85" s="29"/>
      <c r="AW85" s="29"/>
      <c r="AX85" s="28"/>
      <c r="AY85" s="28"/>
      <c r="AZ85" s="29"/>
      <c r="BA85" s="50"/>
      <c r="BB85" s="3" t="str">
        <f t="shared" si="14"/>
        <v/>
      </c>
      <c r="BC85" s="3" t="str">
        <f t="shared" si="15"/>
        <v/>
      </c>
      <c r="BD85" s="3" t="str">
        <f t="shared" si="16"/>
        <v>FALSE°</v>
      </c>
      <c r="BE85" s="3" t="str">
        <f t="shared" si="17"/>
        <v/>
      </c>
      <c r="BF85" s="3" t="str">
        <f t="shared" si="18"/>
        <v/>
      </c>
      <c r="BG85" s="3" t="str">
        <f t="shared" si="19"/>
        <v>FALSE°</v>
      </c>
      <c r="BH85" s="3" t="str">
        <f t="shared" si="20"/>
        <v/>
      </c>
      <c r="BI85" s="3" t="str">
        <f t="shared" si="21"/>
        <v/>
      </c>
      <c r="BJ85" s="3" t="str">
        <f t="shared" si="22"/>
        <v/>
      </c>
      <c r="BK85" s="3" t="str">
        <f t="shared" si="23"/>
        <v/>
      </c>
      <c r="BL85" s="3" t="str">
        <f t="shared" si="24"/>
        <v/>
      </c>
      <c r="BM85" s="3" t="str">
        <f t="shared" si="25"/>
        <v/>
      </c>
    </row>
    <row r="86" spans="1:65" s="15" customFormat="1">
      <c r="A86" s="26"/>
      <c r="B86" s="27"/>
      <c r="C86" s="27"/>
      <c r="D86" s="28"/>
      <c r="E86" s="28"/>
      <c r="F86" s="28"/>
      <c r="G86" s="28"/>
      <c r="H86" s="29"/>
      <c r="I86" s="29"/>
      <c r="J86" s="29" t="s">
        <v>193</v>
      </c>
      <c r="K86" s="29"/>
      <c r="L86" s="29"/>
      <c r="M86" s="29"/>
      <c r="N86" s="27"/>
      <c r="O86" s="27"/>
      <c r="P86" s="29" t="s">
        <v>193</v>
      </c>
      <c r="Q86" s="29" t="s">
        <v>193</v>
      </c>
      <c r="R86" s="29"/>
      <c r="S86" s="8" t="s">
        <v>193</v>
      </c>
      <c r="T86" s="29" t="s">
        <v>193</v>
      </c>
      <c r="U86" s="27"/>
      <c r="V86" s="27"/>
      <c r="W86" s="27" t="s">
        <v>193</v>
      </c>
      <c r="X86" s="27"/>
      <c r="Y86" s="27"/>
      <c r="Z86" s="27"/>
      <c r="AA86" s="29"/>
      <c r="AB86" s="29"/>
      <c r="AC86" s="29"/>
      <c r="AD86" s="29"/>
      <c r="AE86" s="29"/>
      <c r="AF86" s="29"/>
      <c r="AG86" s="27"/>
      <c r="AH86" s="27"/>
      <c r="AI86" s="27"/>
      <c r="AJ86" s="29"/>
      <c r="AK86" s="29"/>
      <c r="AL86" s="49"/>
      <c r="AM86" s="49"/>
      <c r="AN86" s="29"/>
      <c r="AO86" s="29"/>
      <c r="AP86" s="27"/>
      <c r="AQ86" s="27"/>
      <c r="AR86" s="27"/>
      <c r="AS86" s="27"/>
      <c r="AT86" s="27"/>
      <c r="AU86" s="27"/>
      <c r="AV86" s="29"/>
      <c r="AW86" s="29"/>
      <c r="AX86" s="28"/>
      <c r="AY86" s="28"/>
      <c r="AZ86" s="29"/>
      <c r="BA86" s="50"/>
      <c r="BB86" s="3" t="str">
        <f t="shared" si="14"/>
        <v/>
      </c>
      <c r="BC86" s="3" t="str">
        <f t="shared" si="15"/>
        <v/>
      </c>
      <c r="BD86" s="3" t="str">
        <f t="shared" si="16"/>
        <v>FALSE°</v>
      </c>
      <c r="BE86" s="3" t="str">
        <f t="shared" si="17"/>
        <v/>
      </c>
      <c r="BF86" s="3" t="str">
        <f t="shared" si="18"/>
        <v/>
      </c>
      <c r="BG86" s="3" t="str">
        <f t="shared" si="19"/>
        <v>FALSE°</v>
      </c>
      <c r="BH86" s="3" t="str">
        <f t="shared" si="20"/>
        <v/>
      </c>
      <c r="BI86" s="3" t="str">
        <f t="shared" si="21"/>
        <v/>
      </c>
      <c r="BJ86" s="3" t="str">
        <f t="shared" si="22"/>
        <v/>
      </c>
      <c r="BK86" s="3" t="str">
        <f t="shared" si="23"/>
        <v/>
      </c>
      <c r="BL86" s="3" t="str">
        <f t="shared" si="24"/>
        <v/>
      </c>
      <c r="BM86" s="3" t="str">
        <f t="shared" si="25"/>
        <v/>
      </c>
    </row>
    <row r="87" spans="1:65" s="15" customFormat="1">
      <c r="A87" s="26"/>
      <c r="B87" s="27"/>
      <c r="C87" s="27"/>
      <c r="D87" s="28"/>
      <c r="E87" s="28"/>
      <c r="F87" s="28"/>
      <c r="G87" s="28"/>
      <c r="H87" s="29"/>
      <c r="I87" s="29"/>
      <c r="J87" s="29" t="s">
        <v>193</v>
      </c>
      <c r="K87" s="29"/>
      <c r="L87" s="29"/>
      <c r="M87" s="29"/>
      <c r="N87" s="27"/>
      <c r="O87" s="27"/>
      <c r="P87" s="29" t="s">
        <v>193</v>
      </c>
      <c r="Q87" s="29" t="s">
        <v>193</v>
      </c>
      <c r="R87" s="29"/>
      <c r="S87" s="8" t="s">
        <v>193</v>
      </c>
      <c r="T87" s="29" t="s">
        <v>193</v>
      </c>
      <c r="U87" s="27"/>
      <c r="V87" s="27"/>
      <c r="W87" s="27" t="s">
        <v>193</v>
      </c>
      <c r="X87" s="27"/>
      <c r="Y87" s="27"/>
      <c r="Z87" s="27"/>
      <c r="AA87" s="29"/>
      <c r="AB87" s="29"/>
      <c r="AC87" s="29"/>
      <c r="AD87" s="29"/>
      <c r="AE87" s="29"/>
      <c r="AF87" s="29"/>
      <c r="AG87" s="27"/>
      <c r="AH87" s="27"/>
      <c r="AI87" s="27"/>
      <c r="AJ87" s="29"/>
      <c r="AK87" s="29"/>
      <c r="AL87" s="49"/>
      <c r="AM87" s="49"/>
      <c r="AN87" s="29"/>
      <c r="AO87" s="29"/>
      <c r="AP87" s="27"/>
      <c r="AQ87" s="27"/>
      <c r="AR87" s="27"/>
      <c r="AS87" s="27"/>
      <c r="AT87" s="27"/>
      <c r="AU87" s="27"/>
      <c r="AV87" s="29"/>
      <c r="AW87" s="29"/>
      <c r="AX87" s="28"/>
      <c r="AY87" s="28"/>
      <c r="AZ87" s="29"/>
      <c r="BA87" s="50"/>
      <c r="BB87" s="3" t="str">
        <f t="shared" si="14"/>
        <v/>
      </c>
      <c r="BC87" s="3" t="str">
        <f t="shared" si="15"/>
        <v/>
      </c>
      <c r="BD87" s="3" t="str">
        <f t="shared" si="16"/>
        <v>FALSE°</v>
      </c>
      <c r="BE87" s="3" t="str">
        <f t="shared" si="17"/>
        <v/>
      </c>
      <c r="BF87" s="3" t="str">
        <f t="shared" si="18"/>
        <v/>
      </c>
      <c r="BG87" s="3" t="str">
        <f t="shared" si="19"/>
        <v>FALSE°</v>
      </c>
      <c r="BH87" s="3" t="str">
        <f t="shared" si="20"/>
        <v/>
      </c>
      <c r="BI87" s="3" t="str">
        <f t="shared" si="21"/>
        <v/>
      </c>
      <c r="BJ87" s="3" t="str">
        <f t="shared" si="22"/>
        <v/>
      </c>
      <c r="BK87" s="3" t="str">
        <f t="shared" si="23"/>
        <v/>
      </c>
      <c r="BL87" s="3" t="str">
        <f t="shared" si="24"/>
        <v/>
      </c>
      <c r="BM87" s="3" t="str">
        <f t="shared" si="25"/>
        <v/>
      </c>
    </row>
    <row r="88" spans="1:65" s="15" customFormat="1">
      <c r="A88" s="26"/>
      <c r="B88" s="44"/>
      <c r="C88" s="27"/>
      <c r="D88" s="28"/>
      <c r="E88" s="28"/>
      <c r="F88" s="28"/>
      <c r="G88" s="28"/>
      <c r="H88" s="29"/>
      <c r="I88" s="29"/>
      <c r="J88" s="29" t="s">
        <v>193</v>
      </c>
      <c r="K88" s="29"/>
      <c r="L88" s="29"/>
      <c r="M88" s="29"/>
      <c r="N88" s="27"/>
      <c r="O88" s="27"/>
      <c r="P88" s="29" t="s">
        <v>193</v>
      </c>
      <c r="Q88" s="29" t="s">
        <v>193</v>
      </c>
      <c r="R88" s="29"/>
      <c r="S88" s="8" t="s">
        <v>193</v>
      </c>
      <c r="T88" s="29" t="s">
        <v>193</v>
      </c>
      <c r="U88" s="27"/>
      <c r="V88" s="27"/>
      <c r="W88" s="27" t="s">
        <v>193</v>
      </c>
      <c r="X88" s="27"/>
      <c r="Y88" s="27"/>
      <c r="Z88" s="27"/>
      <c r="AA88" s="29"/>
      <c r="AB88" s="29"/>
      <c r="AC88" s="29"/>
      <c r="AD88" s="29"/>
      <c r="AE88" s="29"/>
      <c r="AF88" s="29"/>
      <c r="AG88" s="27"/>
      <c r="AH88" s="27"/>
      <c r="AI88" s="27"/>
      <c r="AJ88" s="29"/>
      <c r="AK88" s="29"/>
      <c r="AL88" s="38"/>
      <c r="AM88" s="38"/>
      <c r="AN88" s="48"/>
      <c r="AO88" s="29"/>
      <c r="AP88" s="27"/>
      <c r="AQ88" s="27"/>
      <c r="AR88" s="27"/>
      <c r="AS88" s="27"/>
      <c r="AT88" s="27"/>
      <c r="AU88" s="27"/>
      <c r="AV88" s="29"/>
      <c r="AW88" s="29"/>
      <c r="AX88" s="28"/>
      <c r="AY88" s="28"/>
      <c r="AZ88" s="29"/>
      <c r="BA88" s="30"/>
      <c r="BB88" s="3" t="str">
        <f t="shared" si="14"/>
        <v/>
      </c>
      <c r="BC88" s="3" t="str">
        <f t="shared" si="15"/>
        <v/>
      </c>
      <c r="BD88" s="3" t="str">
        <f t="shared" si="16"/>
        <v>FALSE°</v>
      </c>
      <c r="BE88" s="3" t="str">
        <f t="shared" si="17"/>
        <v/>
      </c>
      <c r="BF88" s="3" t="str">
        <f t="shared" si="18"/>
        <v/>
      </c>
      <c r="BG88" s="3" t="str">
        <f t="shared" si="19"/>
        <v>FALSE°</v>
      </c>
      <c r="BH88" s="3" t="str">
        <f t="shared" si="20"/>
        <v/>
      </c>
      <c r="BI88" s="3" t="str">
        <f t="shared" si="21"/>
        <v/>
      </c>
      <c r="BJ88" s="3" t="str">
        <f t="shared" si="22"/>
        <v/>
      </c>
      <c r="BK88" s="3" t="str">
        <f t="shared" si="23"/>
        <v/>
      </c>
      <c r="BL88" s="3" t="str">
        <f t="shared" si="24"/>
        <v/>
      </c>
      <c r="BM88" s="3" t="str">
        <f t="shared" si="25"/>
        <v/>
      </c>
    </row>
    <row r="89" spans="1:65" s="15" customFormat="1">
      <c r="A89" s="26"/>
      <c r="B89" s="44"/>
      <c r="C89" s="27"/>
      <c r="D89" s="28"/>
      <c r="E89" s="28"/>
      <c r="F89" s="28"/>
      <c r="G89" s="28"/>
      <c r="H89" s="29"/>
      <c r="I89" s="29"/>
      <c r="J89" s="29" t="s">
        <v>193</v>
      </c>
      <c r="K89" s="29"/>
      <c r="L89" s="29"/>
      <c r="M89" s="29"/>
      <c r="N89" s="27"/>
      <c r="O89" s="27"/>
      <c r="P89" s="29" t="s">
        <v>193</v>
      </c>
      <c r="Q89" s="29" t="s">
        <v>193</v>
      </c>
      <c r="R89" s="29"/>
      <c r="S89" s="8" t="s">
        <v>193</v>
      </c>
      <c r="T89" s="29" t="s">
        <v>193</v>
      </c>
      <c r="U89" s="27"/>
      <c r="V89" s="27"/>
      <c r="W89" s="27" t="s">
        <v>193</v>
      </c>
      <c r="X89" s="27"/>
      <c r="Y89" s="27"/>
      <c r="Z89" s="27"/>
      <c r="AA89" s="29"/>
      <c r="AB89" s="29"/>
      <c r="AC89" s="29"/>
      <c r="AD89" s="29"/>
      <c r="AE89" s="29"/>
      <c r="AF89" s="29"/>
      <c r="AG89" s="27"/>
      <c r="AH89" s="27"/>
      <c r="AI89" s="27"/>
      <c r="AJ89" s="29"/>
      <c r="AK89" s="29"/>
      <c r="AL89" s="38"/>
      <c r="AM89" s="38"/>
      <c r="AN89" s="48"/>
      <c r="AO89" s="29"/>
      <c r="AP89" s="27"/>
      <c r="AQ89" s="27"/>
      <c r="AR89" s="27"/>
      <c r="AS89" s="27"/>
      <c r="AT89" s="27"/>
      <c r="AU89" s="27"/>
      <c r="AV89" s="29"/>
      <c r="AW89" s="29"/>
      <c r="AX89" s="28"/>
      <c r="AY89" s="28"/>
      <c r="AZ89" s="29"/>
      <c r="BA89" s="30"/>
      <c r="BB89" s="3" t="str">
        <f t="shared" si="14"/>
        <v/>
      </c>
      <c r="BC89" s="3" t="str">
        <f t="shared" si="15"/>
        <v/>
      </c>
      <c r="BD89" s="3" t="str">
        <f t="shared" si="16"/>
        <v>FALSE°</v>
      </c>
      <c r="BE89" s="3" t="str">
        <f t="shared" si="17"/>
        <v/>
      </c>
      <c r="BF89" s="3" t="str">
        <f t="shared" si="18"/>
        <v/>
      </c>
      <c r="BG89" s="3" t="str">
        <f t="shared" si="19"/>
        <v>FALSE°</v>
      </c>
      <c r="BH89" s="3" t="str">
        <f t="shared" si="20"/>
        <v/>
      </c>
      <c r="BI89" s="3" t="str">
        <f t="shared" si="21"/>
        <v/>
      </c>
      <c r="BJ89" s="3" t="str">
        <f t="shared" si="22"/>
        <v/>
      </c>
      <c r="BK89" s="3" t="str">
        <f t="shared" si="23"/>
        <v/>
      </c>
      <c r="BL89" s="3" t="str">
        <f t="shared" si="24"/>
        <v/>
      </c>
      <c r="BM89" s="3" t="str">
        <f t="shared" si="25"/>
        <v/>
      </c>
    </row>
    <row r="90" spans="1:65" s="15" customFormat="1">
      <c r="A90" s="26"/>
      <c r="B90" s="44"/>
      <c r="C90" s="27"/>
      <c r="D90" s="28"/>
      <c r="E90" s="28"/>
      <c r="F90" s="28"/>
      <c r="G90" s="28"/>
      <c r="H90" s="29"/>
      <c r="I90" s="29"/>
      <c r="J90" s="29" t="s">
        <v>193</v>
      </c>
      <c r="K90" s="29"/>
      <c r="L90" s="29"/>
      <c r="M90" s="29"/>
      <c r="N90" s="27"/>
      <c r="O90" s="27"/>
      <c r="P90" s="29" t="s">
        <v>193</v>
      </c>
      <c r="Q90" s="29" t="s">
        <v>193</v>
      </c>
      <c r="R90" s="29"/>
      <c r="S90" s="8" t="s">
        <v>193</v>
      </c>
      <c r="T90" s="29" t="s">
        <v>193</v>
      </c>
      <c r="U90" s="27"/>
      <c r="V90" s="27"/>
      <c r="W90" s="27" t="s">
        <v>193</v>
      </c>
      <c r="X90" s="27"/>
      <c r="Y90" s="27"/>
      <c r="Z90" s="27"/>
      <c r="AA90" s="29"/>
      <c r="AB90" s="29"/>
      <c r="AC90" s="29"/>
      <c r="AD90" s="29"/>
      <c r="AE90" s="29"/>
      <c r="AF90" s="29"/>
      <c r="AG90" s="27"/>
      <c r="AH90" s="27"/>
      <c r="AI90" s="27"/>
      <c r="AJ90" s="29"/>
      <c r="AK90" s="29"/>
      <c r="AL90" s="38"/>
      <c r="AM90" s="38"/>
      <c r="AN90" s="48"/>
      <c r="AO90" s="29"/>
      <c r="AP90" s="27"/>
      <c r="AQ90" s="27"/>
      <c r="AR90" s="27"/>
      <c r="AS90" s="27"/>
      <c r="AT90" s="27"/>
      <c r="AU90" s="27"/>
      <c r="AV90" s="29"/>
      <c r="AW90" s="29"/>
      <c r="AX90" s="28"/>
      <c r="AY90" s="28"/>
      <c r="AZ90" s="29"/>
      <c r="BA90" s="30"/>
      <c r="BB90" s="3" t="str">
        <f t="shared" si="14"/>
        <v/>
      </c>
      <c r="BC90" s="3" t="str">
        <f t="shared" si="15"/>
        <v/>
      </c>
      <c r="BD90" s="3" t="str">
        <f t="shared" si="16"/>
        <v>FALSE°</v>
      </c>
      <c r="BE90" s="3" t="str">
        <f t="shared" si="17"/>
        <v/>
      </c>
      <c r="BF90" s="3" t="str">
        <f t="shared" si="18"/>
        <v/>
      </c>
      <c r="BG90" s="3" t="str">
        <f t="shared" si="19"/>
        <v>FALSE°</v>
      </c>
      <c r="BH90" s="3" t="str">
        <f t="shared" si="20"/>
        <v/>
      </c>
      <c r="BI90" s="3" t="str">
        <f t="shared" si="21"/>
        <v/>
      </c>
      <c r="BJ90" s="3" t="str">
        <f t="shared" si="22"/>
        <v/>
      </c>
      <c r="BK90" s="3" t="str">
        <f t="shared" si="23"/>
        <v/>
      </c>
      <c r="BL90" s="3" t="str">
        <f t="shared" si="24"/>
        <v/>
      </c>
      <c r="BM90" s="3" t="str">
        <f t="shared" si="25"/>
        <v/>
      </c>
    </row>
    <row r="91" spans="1:65" s="15" customFormat="1">
      <c r="A91" s="26"/>
      <c r="B91" s="44"/>
      <c r="C91" s="27"/>
      <c r="D91" s="28"/>
      <c r="E91" s="28"/>
      <c r="F91" s="28"/>
      <c r="G91" s="28"/>
      <c r="H91" s="29"/>
      <c r="I91" s="29"/>
      <c r="J91" s="29" t="s">
        <v>193</v>
      </c>
      <c r="K91" s="29"/>
      <c r="L91" s="29"/>
      <c r="M91" s="29"/>
      <c r="N91" s="27"/>
      <c r="O91" s="27"/>
      <c r="P91" s="29" t="s">
        <v>193</v>
      </c>
      <c r="Q91" s="29" t="s">
        <v>193</v>
      </c>
      <c r="R91" s="29"/>
      <c r="S91" s="8" t="s">
        <v>193</v>
      </c>
      <c r="T91" s="29" t="s">
        <v>193</v>
      </c>
      <c r="U91" s="27"/>
      <c r="V91" s="27"/>
      <c r="W91" s="27" t="s">
        <v>193</v>
      </c>
      <c r="X91" s="27"/>
      <c r="Y91" s="27"/>
      <c r="Z91" s="27"/>
      <c r="AA91" s="29"/>
      <c r="AB91" s="29"/>
      <c r="AC91" s="29"/>
      <c r="AD91" s="29"/>
      <c r="AE91" s="29"/>
      <c r="AF91" s="29"/>
      <c r="AG91" s="27"/>
      <c r="AH91" s="27"/>
      <c r="AI91" s="27"/>
      <c r="AJ91" s="29"/>
      <c r="AK91" s="29"/>
      <c r="AL91" s="38"/>
      <c r="AM91" s="38"/>
      <c r="AN91" s="48"/>
      <c r="AO91" s="29"/>
      <c r="AP91" s="27"/>
      <c r="AQ91" s="27"/>
      <c r="AR91" s="27"/>
      <c r="AS91" s="27"/>
      <c r="AT91" s="27"/>
      <c r="AU91" s="27"/>
      <c r="AV91" s="29"/>
      <c r="AW91" s="29"/>
      <c r="AX91" s="28"/>
      <c r="AY91" s="28"/>
      <c r="AZ91" s="29"/>
      <c r="BA91" s="30"/>
      <c r="BB91" s="3" t="str">
        <f t="shared" si="14"/>
        <v/>
      </c>
      <c r="BC91" s="3" t="str">
        <f t="shared" si="15"/>
        <v/>
      </c>
      <c r="BD91" s="3" t="str">
        <f t="shared" si="16"/>
        <v>FALSE°</v>
      </c>
      <c r="BE91" s="3" t="str">
        <f t="shared" si="17"/>
        <v/>
      </c>
      <c r="BF91" s="3" t="str">
        <f t="shared" si="18"/>
        <v/>
      </c>
      <c r="BG91" s="3" t="str">
        <f t="shared" si="19"/>
        <v>FALSE°</v>
      </c>
      <c r="BH91" s="3" t="str">
        <f t="shared" si="20"/>
        <v/>
      </c>
      <c r="BI91" s="3" t="str">
        <f t="shared" si="21"/>
        <v/>
      </c>
      <c r="BJ91" s="3" t="str">
        <f t="shared" si="22"/>
        <v/>
      </c>
      <c r="BK91" s="3" t="str">
        <f t="shared" si="23"/>
        <v/>
      </c>
      <c r="BL91" s="3" t="str">
        <f t="shared" si="24"/>
        <v/>
      </c>
      <c r="BM91" s="3" t="str">
        <f t="shared" si="25"/>
        <v/>
      </c>
    </row>
    <row r="92" spans="1:65" s="15" customFormat="1">
      <c r="A92" s="26"/>
      <c r="B92" s="44"/>
      <c r="C92" s="27"/>
      <c r="D92" s="28"/>
      <c r="E92" s="28"/>
      <c r="F92" s="28"/>
      <c r="G92" s="28"/>
      <c r="H92" s="29"/>
      <c r="I92" s="29"/>
      <c r="J92" s="29" t="s">
        <v>193</v>
      </c>
      <c r="K92" s="29"/>
      <c r="L92" s="29"/>
      <c r="M92" s="29"/>
      <c r="N92" s="27"/>
      <c r="O92" s="27"/>
      <c r="P92" s="29" t="s">
        <v>193</v>
      </c>
      <c r="Q92" s="29" t="s">
        <v>193</v>
      </c>
      <c r="R92" s="29"/>
      <c r="S92" s="8" t="s">
        <v>193</v>
      </c>
      <c r="T92" s="29" t="s">
        <v>193</v>
      </c>
      <c r="U92" s="27"/>
      <c r="V92" s="27"/>
      <c r="W92" s="27" t="s">
        <v>193</v>
      </c>
      <c r="X92" s="27"/>
      <c r="Y92" s="27"/>
      <c r="Z92" s="27"/>
      <c r="AA92" s="29"/>
      <c r="AB92" s="29"/>
      <c r="AC92" s="29"/>
      <c r="AD92" s="29"/>
      <c r="AE92" s="29"/>
      <c r="AF92" s="29"/>
      <c r="AG92" s="27"/>
      <c r="AH92" s="27"/>
      <c r="AI92" s="27"/>
      <c r="AJ92" s="29"/>
      <c r="AK92" s="29"/>
      <c r="AL92" s="38"/>
      <c r="AM92" s="38"/>
      <c r="AN92" s="48"/>
      <c r="AO92" s="29"/>
      <c r="AP92" s="27"/>
      <c r="AQ92" s="27"/>
      <c r="AR92" s="27"/>
      <c r="AS92" s="27"/>
      <c r="AT92" s="27"/>
      <c r="AU92" s="27"/>
      <c r="AV92" s="29"/>
      <c r="AW92" s="29"/>
      <c r="AX92" s="28"/>
      <c r="AY92" s="28"/>
      <c r="AZ92" s="29"/>
      <c r="BA92" s="30"/>
      <c r="BB92" s="3" t="str">
        <f t="shared" si="14"/>
        <v/>
      </c>
      <c r="BC92" s="3" t="str">
        <f t="shared" si="15"/>
        <v/>
      </c>
      <c r="BD92" s="3" t="str">
        <f t="shared" si="16"/>
        <v>FALSE°</v>
      </c>
      <c r="BE92" s="3" t="str">
        <f t="shared" si="17"/>
        <v/>
      </c>
      <c r="BF92" s="3" t="str">
        <f t="shared" si="18"/>
        <v/>
      </c>
      <c r="BG92" s="3" t="str">
        <f t="shared" si="19"/>
        <v>FALSE°</v>
      </c>
      <c r="BH92" s="3" t="str">
        <f t="shared" si="20"/>
        <v/>
      </c>
      <c r="BI92" s="3" t="str">
        <f t="shared" si="21"/>
        <v/>
      </c>
      <c r="BJ92" s="3" t="str">
        <f t="shared" si="22"/>
        <v/>
      </c>
      <c r="BK92" s="3" t="str">
        <f t="shared" si="23"/>
        <v/>
      </c>
      <c r="BL92" s="3" t="str">
        <f t="shared" si="24"/>
        <v/>
      </c>
      <c r="BM92" s="3" t="str">
        <f t="shared" si="25"/>
        <v/>
      </c>
    </row>
    <row r="93" spans="1:65" s="15" customFormat="1">
      <c r="A93" s="26"/>
      <c r="B93" s="44"/>
      <c r="C93" s="27"/>
      <c r="D93" s="28"/>
      <c r="E93" s="28"/>
      <c r="F93" s="28"/>
      <c r="G93" s="28"/>
      <c r="H93" s="29"/>
      <c r="I93" s="29"/>
      <c r="J93" s="29" t="s">
        <v>193</v>
      </c>
      <c r="K93" s="29"/>
      <c r="L93" s="29"/>
      <c r="M93" s="29"/>
      <c r="N93" s="27"/>
      <c r="O93" s="27"/>
      <c r="P93" s="29" t="s">
        <v>193</v>
      </c>
      <c r="Q93" s="29" t="s">
        <v>193</v>
      </c>
      <c r="R93" s="29"/>
      <c r="S93" s="8" t="s">
        <v>193</v>
      </c>
      <c r="T93" s="29" t="s">
        <v>193</v>
      </c>
      <c r="U93" s="27"/>
      <c r="V93" s="27"/>
      <c r="W93" s="27" t="s">
        <v>193</v>
      </c>
      <c r="X93" s="27"/>
      <c r="Y93" s="27"/>
      <c r="Z93" s="27"/>
      <c r="AA93" s="29"/>
      <c r="AB93" s="29"/>
      <c r="AC93" s="29"/>
      <c r="AD93" s="29"/>
      <c r="AE93" s="29"/>
      <c r="AF93" s="29"/>
      <c r="AG93" s="27"/>
      <c r="AH93" s="27"/>
      <c r="AI93" s="27"/>
      <c r="AJ93" s="29"/>
      <c r="AK93" s="29"/>
      <c r="AL93" s="38"/>
      <c r="AM93" s="38"/>
      <c r="AN93" s="48"/>
      <c r="AO93" s="29"/>
      <c r="AP93" s="27"/>
      <c r="AQ93" s="27"/>
      <c r="AR93" s="27"/>
      <c r="AS93" s="27"/>
      <c r="AT93" s="27"/>
      <c r="AU93" s="27"/>
      <c r="AV93" s="29"/>
      <c r="AW93" s="29"/>
      <c r="AX93" s="28"/>
      <c r="AY93" s="28"/>
      <c r="AZ93" s="29"/>
      <c r="BA93" s="30"/>
      <c r="BB93" s="3" t="str">
        <f t="shared" si="14"/>
        <v/>
      </c>
      <c r="BC93" s="3" t="str">
        <f t="shared" si="15"/>
        <v/>
      </c>
      <c r="BD93" s="3" t="str">
        <f t="shared" si="16"/>
        <v>FALSE°</v>
      </c>
      <c r="BE93" s="3" t="str">
        <f t="shared" si="17"/>
        <v/>
      </c>
      <c r="BF93" s="3" t="str">
        <f t="shared" si="18"/>
        <v/>
      </c>
      <c r="BG93" s="3" t="str">
        <f t="shared" si="19"/>
        <v>FALSE°</v>
      </c>
      <c r="BH93" s="3" t="str">
        <f t="shared" si="20"/>
        <v/>
      </c>
      <c r="BI93" s="3" t="str">
        <f t="shared" si="21"/>
        <v/>
      </c>
      <c r="BJ93" s="3" t="str">
        <f t="shared" si="22"/>
        <v/>
      </c>
      <c r="BK93" s="3" t="str">
        <f t="shared" si="23"/>
        <v/>
      </c>
      <c r="BL93" s="3" t="str">
        <f t="shared" si="24"/>
        <v/>
      </c>
      <c r="BM93" s="3" t="str">
        <f t="shared" si="25"/>
        <v/>
      </c>
    </row>
    <row r="94" spans="1:65" s="15" customFormat="1">
      <c r="A94" s="26"/>
      <c r="B94" s="44"/>
      <c r="C94" s="27"/>
      <c r="D94" s="28"/>
      <c r="E94" s="28"/>
      <c r="F94" s="28"/>
      <c r="G94" s="28"/>
      <c r="H94" s="29"/>
      <c r="I94" s="29"/>
      <c r="J94" s="29" t="s">
        <v>193</v>
      </c>
      <c r="K94" s="29"/>
      <c r="L94" s="29"/>
      <c r="M94" s="29"/>
      <c r="N94" s="27"/>
      <c r="O94" s="27"/>
      <c r="P94" s="29" t="s">
        <v>193</v>
      </c>
      <c r="Q94" s="29" t="s">
        <v>193</v>
      </c>
      <c r="R94" s="29"/>
      <c r="S94" s="8" t="s">
        <v>193</v>
      </c>
      <c r="T94" s="29" t="s">
        <v>193</v>
      </c>
      <c r="U94" s="27"/>
      <c r="V94" s="27"/>
      <c r="W94" s="27" t="s">
        <v>193</v>
      </c>
      <c r="X94" s="27"/>
      <c r="Y94" s="27"/>
      <c r="Z94" s="27"/>
      <c r="AA94" s="29"/>
      <c r="AB94" s="29"/>
      <c r="AC94" s="29"/>
      <c r="AD94" s="29"/>
      <c r="AE94" s="29"/>
      <c r="AF94" s="29"/>
      <c r="AG94" s="27"/>
      <c r="AH94" s="27"/>
      <c r="AI94" s="27"/>
      <c r="AJ94" s="29"/>
      <c r="AK94" s="29"/>
      <c r="AL94" s="38"/>
      <c r="AM94" s="38"/>
      <c r="AN94" s="48"/>
      <c r="AO94" s="29"/>
      <c r="AP94" s="27"/>
      <c r="AQ94" s="27"/>
      <c r="AR94" s="27"/>
      <c r="AS94" s="27"/>
      <c r="AT94" s="27"/>
      <c r="AU94" s="27"/>
      <c r="AV94" s="29"/>
      <c r="AW94" s="29"/>
      <c r="AX94" s="28"/>
      <c r="AY94" s="28"/>
      <c r="AZ94" s="29"/>
      <c r="BA94" s="30"/>
      <c r="BB94" s="3" t="str">
        <f t="shared" si="14"/>
        <v/>
      </c>
      <c r="BC94" s="3" t="str">
        <f t="shared" si="15"/>
        <v/>
      </c>
      <c r="BD94" s="3" t="str">
        <f t="shared" si="16"/>
        <v>FALSE°</v>
      </c>
      <c r="BE94" s="3" t="str">
        <f t="shared" si="17"/>
        <v/>
      </c>
      <c r="BF94" s="3" t="str">
        <f t="shared" si="18"/>
        <v/>
      </c>
      <c r="BG94" s="3" t="str">
        <f t="shared" si="19"/>
        <v>FALSE°</v>
      </c>
      <c r="BH94" s="3" t="str">
        <f t="shared" si="20"/>
        <v/>
      </c>
      <c r="BI94" s="3" t="str">
        <f t="shared" si="21"/>
        <v/>
      </c>
      <c r="BJ94" s="3" t="str">
        <f t="shared" si="22"/>
        <v/>
      </c>
      <c r="BK94" s="3" t="str">
        <f t="shared" si="23"/>
        <v/>
      </c>
      <c r="BL94" s="3" t="str">
        <f t="shared" si="24"/>
        <v/>
      </c>
      <c r="BM94" s="3" t="str">
        <f t="shared" si="25"/>
        <v/>
      </c>
    </row>
    <row r="95" spans="1:65" s="15" customFormat="1">
      <c r="A95" s="26"/>
      <c r="B95" s="44"/>
      <c r="C95" s="27"/>
      <c r="D95" s="28"/>
      <c r="E95" s="28"/>
      <c r="F95" s="28"/>
      <c r="G95" s="28"/>
      <c r="H95" s="29"/>
      <c r="I95" s="29"/>
      <c r="J95" s="29" t="s">
        <v>193</v>
      </c>
      <c r="K95" s="29"/>
      <c r="L95" s="29"/>
      <c r="M95" s="29"/>
      <c r="N95" s="27"/>
      <c r="O95" s="27"/>
      <c r="P95" s="29" t="s">
        <v>193</v>
      </c>
      <c r="Q95" s="29" t="s">
        <v>193</v>
      </c>
      <c r="R95" s="29"/>
      <c r="S95" s="8" t="s">
        <v>193</v>
      </c>
      <c r="T95" s="29" t="s">
        <v>193</v>
      </c>
      <c r="U95" s="27"/>
      <c r="V95" s="27"/>
      <c r="W95" s="27" t="s">
        <v>193</v>
      </c>
      <c r="X95" s="27"/>
      <c r="Y95" s="27"/>
      <c r="Z95" s="27"/>
      <c r="AA95" s="29"/>
      <c r="AB95" s="29"/>
      <c r="AC95" s="29"/>
      <c r="AD95" s="29"/>
      <c r="AE95" s="29"/>
      <c r="AF95" s="29"/>
      <c r="AG95" s="27"/>
      <c r="AH95" s="27"/>
      <c r="AI95" s="27"/>
      <c r="AJ95" s="51"/>
      <c r="AK95" s="29"/>
      <c r="AL95" s="38"/>
      <c r="AM95" s="38"/>
      <c r="AN95" s="48"/>
      <c r="AO95" s="29"/>
      <c r="AP95" s="27"/>
      <c r="AQ95" s="27"/>
      <c r="AR95" s="27"/>
      <c r="AS95" s="27"/>
      <c r="AT95" s="27"/>
      <c r="AU95" s="27"/>
      <c r="AV95" s="29"/>
      <c r="AW95" s="29"/>
      <c r="AX95" s="28"/>
      <c r="AY95" s="28"/>
      <c r="AZ95" s="29"/>
      <c r="BA95" s="30"/>
      <c r="BB95" s="3" t="str">
        <f t="shared" si="14"/>
        <v/>
      </c>
      <c r="BC95" s="3" t="str">
        <f t="shared" si="15"/>
        <v/>
      </c>
      <c r="BD95" s="3" t="str">
        <f t="shared" si="16"/>
        <v>FALSE°</v>
      </c>
      <c r="BE95" s="3" t="str">
        <f t="shared" si="17"/>
        <v/>
      </c>
      <c r="BF95" s="3" t="str">
        <f t="shared" si="18"/>
        <v/>
      </c>
      <c r="BG95" s="3" t="str">
        <f t="shared" si="19"/>
        <v>FALSE°</v>
      </c>
      <c r="BH95" s="3" t="str">
        <f t="shared" si="20"/>
        <v/>
      </c>
      <c r="BI95" s="3" t="str">
        <f t="shared" si="21"/>
        <v/>
      </c>
      <c r="BJ95" s="3" t="str">
        <f t="shared" si="22"/>
        <v/>
      </c>
      <c r="BK95" s="3" t="str">
        <f t="shared" si="23"/>
        <v/>
      </c>
      <c r="BL95" s="3" t="str">
        <f t="shared" si="24"/>
        <v/>
      </c>
      <c r="BM95" s="3" t="str">
        <f t="shared" si="25"/>
        <v/>
      </c>
    </row>
    <row r="96" spans="1:65" s="15" customFormat="1">
      <c r="A96" s="26"/>
      <c r="B96" s="44"/>
      <c r="C96" s="27"/>
      <c r="D96" s="28"/>
      <c r="E96" s="28"/>
      <c r="F96" s="28"/>
      <c r="G96" s="28"/>
      <c r="H96" s="29"/>
      <c r="I96" s="29"/>
      <c r="J96" s="29" t="s">
        <v>193</v>
      </c>
      <c r="K96" s="29"/>
      <c r="L96" s="29"/>
      <c r="M96" s="29"/>
      <c r="N96" s="27"/>
      <c r="O96" s="27"/>
      <c r="P96" s="29" t="s">
        <v>193</v>
      </c>
      <c r="Q96" s="29" t="s">
        <v>193</v>
      </c>
      <c r="R96" s="29"/>
      <c r="S96" s="8" t="s">
        <v>193</v>
      </c>
      <c r="T96" s="29" t="s">
        <v>193</v>
      </c>
      <c r="U96" s="27"/>
      <c r="V96" s="27"/>
      <c r="W96" s="27" t="s">
        <v>193</v>
      </c>
      <c r="X96" s="27"/>
      <c r="Y96" s="27"/>
      <c r="Z96" s="27"/>
      <c r="AA96" s="1"/>
      <c r="AB96" s="1"/>
      <c r="AC96" s="1"/>
      <c r="AD96" s="1"/>
      <c r="AE96" s="1"/>
      <c r="AF96" s="29"/>
      <c r="AG96" s="27"/>
      <c r="AH96" s="27"/>
      <c r="AI96" s="27"/>
      <c r="AJ96" s="51"/>
      <c r="AK96" s="29"/>
      <c r="AL96" s="38"/>
      <c r="AM96" s="38"/>
      <c r="AN96" s="48"/>
      <c r="AO96" s="29"/>
      <c r="AP96" s="27"/>
      <c r="AQ96" s="27"/>
      <c r="AR96" s="27"/>
      <c r="AS96" s="27"/>
      <c r="AT96" s="27"/>
      <c r="AU96" s="27"/>
      <c r="AV96" s="29"/>
      <c r="AW96" s="29"/>
      <c r="AX96" s="28"/>
      <c r="AY96" s="28"/>
      <c r="AZ96" s="29"/>
      <c r="BA96" s="30"/>
      <c r="BB96" s="3" t="str">
        <f t="shared" si="14"/>
        <v/>
      </c>
      <c r="BC96" s="3" t="str">
        <f t="shared" si="15"/>
        <v/>
      </c>
      <c r="BD96" s="3" t="str">
        <f t="shared" si="16"/>
        <v>FALSE°</v>
      </c>
      <c r="BE96" s="3" t="str">
        <f t="shared" si="17"/>
        <v/>
      </c>
      <c r="BF96" s="3" t="str">
        <f t="shared" si="18"/>
        <v/>
      </c>
      <c r="BG96" s="3" t="str">
        <f t="shared" si="19"/>
        <v>FALSE°</v>
      </c>
      <c r="BH96" s="3" t="str">
        <f t="shared" si="20"/>
        <v/>
      </c>
      <c r="BI96" s="3" t="str">
        <f t="shared" si="21"/>
        <v/>
      </c>
      <c r="BJ96" s="3" t="str">
        <f t="shared" si="22"/>
        <v/>
      </c>
      <c r="BK96" s="3" t="str">
        <f t="shared" si="23"/>
        <v/>
      </c>
      <c r="BL96" s="3" t="str">
        <f t="shared" si="24"/>
        <v/>
      </c>
      <c r="BM96" s="3" t="str">
        <f t="shared" si="25"/>
        <v/>
      </c>
    </row>
    <row r="97" spans="1:65" s="15" customFormat="1">
      <c r="A97" s="26"/>
      <c r="B97" s="44"/>
      <c r="C97" s="27"/>
      <c r="D97" s="28"/>
      <c r="E97" s="28"/>
      <c r="F97" s="28"/>
      <c r="G97" s="28"/>
      <c r="H97" s="29"/>
      <c r="I97" s="29"/>
      <c r="J97" s="29" t="s">
        <v>193</v>
      </c>
      <c r="K97" s="29"/>
      <c r="L97" s="29"/>
      <c r="M97" s="29"/>
      <c r="N97" s="27"/>
      <c r="O97" s="27"/>
      <c r="P97" s="29" t="s">
        <v>193</v>
      </c>
      <c r="Q97" s="29" t="s">
        <v>193</v>
      </c>
      <c r="R97" s="29"/>
      <c r="S97" s="8" t="s">
        <v>193</v>
      </c>
      <c r="T97" s="29" t="s">
        <v>193</v>
      </c>
      <c r="U97" s="27"/>
      <c r="V97" s="27"/>
      <c r="W97" s="27" t="s">
        <v>193</v>
      </c>
      <c r="X97" s="27"/>
      <c r="Y97" s="27"/>
      <c r="Z97" s="27"/>
      <c r="AA97" s="1"/>
      <c r="AB97" s="1"/>
      <c r="AC97" s="1"/>
      <c r="AD97" s="1"/>
      <c r="AE97" s="1"/>
      <c r="AF97" s="29"/>
      <c r="AG97" s="27"/>
      <c r="AH97" s="27"/>
      <c r="AI97" s="27"/>
      <c r="AJ97" s="51"/>
      <c r="AK97" s="29"/>
      <c r="AL97" s="38"/>
      <c r="AM97" s="38"/>
      <c r="AN97" s="48"/>
      <c r="AO97" s="29"/>
      <c r="AP97" s="27"/>
      <c r="AQ97" s="27"/>
      <c r="AR97" s="27"/>
      <c r="AS97" s="27"/>
      <c r="AT97" s="27"/>
      <c r="AU97" s="27"/>
      <c r="AV97" s="29"/>
      <c r="AW97" s="29"/>
      <c r="AX97" s="28"/>
      <c r="AY97" s="28"/>
      <c r="AZ97" s="29"/>
      <c r="BA97" s="30"/>
      <c r="BB97" s="3" t="str">
        <f t="shared" si="14"/>
        <v/>
      </c>
      <c r="BC97" s="3" t="str">
        <f t="shared" si="15"/>
        <v/>
      </c>
      <c r="BD97" s="3" t="str">
        <f t="shared" si="16"/>
        <v>FALSE°</v>
      </c>
      <c r="BE97" s="3" t="str">
        <f t="shared" si="17"/>
        <v/>
      </c>
      <c r="BF97" s="3" t="str">
        <f t="shared" si="18"/>
        <v/>
      </c>
      <c r="BG97" s="3" t="str">
        <f t="shared" si="19"/>
        <v>FALSE°</v>
      </c>
      <c r="BH97" s="3" t="str">
        <f t="shared" si="20"/>
        <v/>
      </c>
      <c r="BI97" s="3" t="str">
        <f t="shared" si="21"/>
        <v/>
      </c>
      <c r="BJ97" s="3" t="str">
        <f t="shared" si="22"/>
        <v/>
      </c>
      <c r="BK97" s="3" t="str">
        <f t="shared" si="23"/>
        <v/>
      </c>
      <c r="BL97" s="3" t="str">
        <f t="shared" si="24"/>
        <v/>
      </c>
      <c r="BM97" s="3" t="str">
        <f t="shared" si="25"/>
        <v/>
      </c>
    </row>
    <row r="98" spans="1:65" s="15" customFormat="1">
      <c r="A98" s="26"/>
      <c r="B98" s="44"/>
      <c r="C98" s="27"/>
      <c r="D98" s="28"/>
      <c r="E98" s="28"/>
      <c r="F98" s="28"/>
      <c r="G98" s="28"/>
      <c r="H98" s="29"/>
      <c r="I98" s="29"/>
      <c r="J98" s="29" t="s">
        <v>193</v>
      </c>
      <c r="K98" s="29"/>
      <c r="L98" s="29"/>
      <c r="M98" s="29"/>
      <c r="N98" s="27"/>
      <c r="O98" s="27"/>
      <c r="P98" s="29" t="s">
        <v>193</v>
      </c>
      <c r="Q98" s="29" t="s">
        <v>193</v>
      </c>
      <c r="R98" s="29"/>
      <c r="S98" s="8" t="s">
        <v>193</v>
      </c>
      <c r="T98" s="29" t="s">
        <v>193</v>
      </c>
      <c r="U98" s="27"/>
      <c r="V98" s="27"/>
      <c r="W98" s="27" t="s">
        <v>193</v>
      </c>
      <c r="X98" s="27"/>
      <c r="Y98" s="27"/>
      <c r="Z98" s="27"/>
      <c r="AA98" s="1"/>
      <c r="AB98" s="1"/>
      <c r="AC98" s="1"/>
      <c r="AD98" s="1"/>
      <c r="AE98" s="1"/>
      <c r="AF98" s="29"/>
      <c r="AG98" s="27"/>
      <c r="AH98" s="27"/>
      <c r="AI98" s="27"/>
      <c r="AJ98" s="51"/>
      <c r="AK98" s="29"/>
      <c r="AL98" s="38"/>
      <c r="AM98" s="38"/>
      <c r="AN98" s="48"/>
      <c r="AO98" s="29"/>
      <c r="AP98" s="27"/>
      <c r="AQ98" s="27"/>
      <c r="AR98" s="27"/>
      <c r="AS98" s="27"/>
      <c r="AT98" s="27"/>
      <c r="AU98" s="27"/>
      <c r="AV98" s="29"/>
      <c r="AW98" s="29"/>
      <c r="AX98" s="28"/>
      <c r="AY98" s="28"/>
      <c r="AZ98" s="29"/>
      <c r="BA98" s="30"/>
      <c r="BB98" s="3" t="str">
        <f t="shared" si="14"/>
        <v/>
      </c>
      <c r="BC98" s="3" t="str">
        <f t="shared" si="15"/>
        <v/>
      </c>
      <c r="BD98" s="3" t="str">
        <f t="shared" si="16"/>
        <v>FALSE°</v>
      </c>
      <c r="BE98" s="3" t="str">
        <f t="shared" si="17"/>
        <v/>
      </c>
      <c r="BF98" s="3" t="str">
        <f t="shared" si="18"/>
        <v/>
      </c>
      <c r="BG98" s="3" t="str">
        <f t="shared" si="19"/>
        <v>FALSE°</v>
      </c>
      <c r="BH98" s="3" t="str">
        <f t="shared" si="20"/>
        <v/>
      </c>
      <c r="BI98" s="3" t="str">
        <f t="shared" si="21"/>
        <v/>
      </c>
      <c r="BJ98" s="3" t="str">
        <f t="shared" si="22"/>
        <v/>
      </c>
      <c r="BK98" s="3" t="str">
        <f t="shared" si="23"/>
        <v/>
      </c>
      <c r="BL98" s="3" t="str">
        <f t="shared" si="24"/>
        <v/>
      </c>
      <c r="BM98" s="3" t="str">
        <f t="shared" si="25"/>
        <v/>
      </c>
    </row>
    <row r="99" spans="1:65" s="15" customFormat="1">
      <c r="A99" s="26"/>
      <c r="B99" s="44"/>
      <c r="C99" s="27"/>
      <c r="D99" s="28"/>
      <c r="E99" s="28"/>
      <c r="F99" s="28"/>
      <c r="G99" s="28"/>
      <c r="H99" s="29"/>
      <c r="I99" s="29"/>
      <c r="J99" s="29" t="s">
        <v>193</v>
      </c>
      <c r="K99" s="29"/>
      <c r="L99" s="29"/>
      <c r="M99" s="29"/>
      <c r="N99" s="27"/>
      <c r="O99" s="27"/>
      <c r="P99" s="29" t="s">
        <v>193</v>
      </c>
      <c r="Q99" s="29" t="s">
        <v>193</v>
      </c>
      <c r="R99" s="29"/>
      <c r="S99" s="8" t="s">
        <v>193</v>
      </c>
      <c r="T99" s="29" t="s">
        <v>193</v>
      </c>
      <c r="U99" s="27"/>
      <c r="V99" s="27"/>
      <c r="W99" s="27" t="s">
        <v>193</v>
      </c>
      <c r="X99" s="27"/>
      <c r="Y99" s="27"/>
      <c r="Z99" s="27"/>
      <c r="AA99" s="1"/>
      <c r="AB99" s="1"/>
      <c r="AC99" s="1"/>
      <c r="AD99" s="1"/>
      <c r="AE99" s="1"/>
      <c r="AF99" s="29"/>
      <c r="AG99" s="27"/>
      <c r="AH99" s="27"/>
      <c r="AI99" s="27"/>
      <c r="AJ99" s="51"/>
      <c r="AK99" s="29"/>
      <c r="AL99" s="38"/>
      <c r="AM99" s="38"/>
      <c r="AN99" s="48"/>
      <c r="AO99" s="29"/>
      <c r="AP99" s="27"/>
      <c r="AQ99" s="27"/>
      <c r="AR99" s="27"/>
      <c r="AS99" s="27"/>
      <c r="AT99" s="27"/>
      <c r="AU99" s="27"/>
      <c r="AV99" s="29"/>
      <c r="AW99" s="29"/>
      <c r="AX99" s="28"/>
      <c r="AY99" s="28"/>
      <c r="AZ99" s="29"/>
      <c r="BA99" s="30"/>
      <c r="BB99" s="3" t="str">
        <f t="shared" si="14"/>
        <v/>
      </c>
      <c r="BC99" s="3" t="str">
        <f t="shared" si="15"/>
        <v/>
      </c>
      <c r="BD99" s="3" t="str">
        <f t="shared" si="16"/>
        <v>FALSE°</v>
      </c>
      <c r="BE99" s="3" t="str">
        <f t="shared" si="17"/>
        <v/>
      </c>
      <c r="BF99" s="3" t="str">
        <f t="shared" si="18"/>
        <v/>
      </c>
      <c r="BG99" s="3" t="str">
        <f t="shared" si="19"/>
        <v>FALSE°</v>
      </c>
      <c r="BH99" s="3" t="str">
        <f t="shared" si="20"/>
        <v/>
      </c>
      <c r="BI99" s="3" t="str">
        <f t="shared" si="21"/>
        <v/>
      </c>
      <c r="BJ99" s="3" t="str">
        <f t="shared" si="22"/>
        <v/>
      </c>
      <c r="BK99" s="3" t="str">
        <f t="shared" si="23"/>
        <v/>
      </c>
      <c r="BL99" s="3" t="str">
        <f t="shared" si="24"/>
        <v/>
      </c>
      <c r="BM99" s="3" t="str">
        <f t="shared" si="25"/>
        <v/>
      </c>
    </row>
    <row r="100" spans="1:65" s="15" customFormat="1">
      <c r="A100" s="26"/>
      <c r="B100" s="44"/>
      <c r="C100" s="27"/>
      <c r="D100" s="28"/>
      <c r="E100" s="28"/>
      <c r="F100" s="28"/>
      <c r="G100" s="28"/>
      <c r="H100" s="29"/>
      <c r="I100" s="29"/>
      <c r="J100" s="29" t="s">
        <v>193</v>
      </c>
      <c r="K100" s="29"/>
      <c r="L100" s="29"/>
      <c r="M100" s="29"/>
      <c r="N100" s="27"/>
      <c r="O100" s="27"/>
      <c r="P100" s="29" t="s">
        <v>193</v>
      </c>
      <c r="Q100" s="29" t="s">
        <v>193</v>
      </c>
      <c r="R100" s="29"/>
      <c r="S100" s="8" t="s">
        <v>193</v>
      </c>
      <c r="T100" s="29" t="s">
        <v>193</v>
      </c>
      <c r="U100" s="27"/>
      <c r="V100" s="27"/>
      <c r="W100" s="27" t="s">
        <v>193</v>
      </c>
      <c r="X100" s="27"/>
      <c r="Y100" s="27"/>
      <c r="Z100" s="27"/>
      <c r="AA100" s="1"/>
      <c r="AB100" s="1"/>
      <c r="AC100" s="1"/>
      <c r="AD100" s="1"/>
      <c r="AE100" s="1"/>
      <c r="AF100" s="29"/>
      <c r="AG100" s="27"/>
      <c r="AH100" s="27"/>
      <c r="AI100" s="27"/>
      <c r="AJ100" s="51"/>
      <c r="AK100" s="29"/>
      <c r="AL100" s="38"/>
      <c r="AM100" s="38"/>
      <c r="AN100" s="48"/>
      <c r="AO100" s="29"/>
      <c r="AP100" s="27"/>
      <c r="AQ100" s="27"/>
      <c r="AR100" s="27"/>
      <c r="AS100" s="27"/>
      <c r="AT100" s="27"/>
      <c r="AU100" s="27"/>
      <c r="AV100" s="29"/>
      <c r="AW100" s="29"/>
      <c r="AX100" s="28"/>
      <c r="AY100" s="28"/>
      <c r="AZ100" s="29"/>
      <c r="BA100" s="30"/>
      <c r="BB100" s="3" t="str">
        <f t="shared" si="14"/>
        <v/>
      </c>
      <c r="BC100" s="3" t="str">
        <f t="shared" si="15"/>
        <v/>
      </c>
      <c r="BD100" s="3" t="str">
        <f t="shared" si="16"/>
        <v>FALSE°</v>
      </c>
      <c r="BE100" s="3" t="str">
        <f t="shared" si="17"/>
        <v/>
      </c>
      <c r="BF100" s="3" t="str">
        <f t="shared" si="18"/>
        <v/>
      </c>
      <c r="BG100" s="3" t="str">
        <f t="shared" si="19"/>
        <v>FALSE°</v>
      </c>
      <c r="BH100" s="3" t="str">
        <f t="shared" si="20"/>
        <v/>
      </c>
      <c r="BI100" s="3" t="str">
        <f t="shared" si="21"/>
        <v/>
      </c>
      <c r="BJ100" s="3" t="str">
        <f t="shared" si="22"/>
        <v/>
      </c>
      <c r="BK100" s="3" t="str">
        <f t="shared" si="23"/>
        <v/>
      </c>
      <c r="BL100" s="3" t="str">
        <f t="shared" si="24"/>
        <v/>
      </c>
      <c r="BM100" s="3" t="str">
        <f t="shared" si="25"/>
        <v/>
      </c>
    </row>
    <row r="101" spans="1:65" s="15" customFormat="1">
      <c r="A101" s="26"/>
      <c r="B101" s="44"/>
      <c r="C101" s="27"/>
      <c r="D101" s="28"/>
      <c r="E101" s="28"/>
      <c r="F101" s="28"/>
      <c r="G101" s="28"/>
      <c r="H101" s="29"/>
      <c r="I101" s="29"/>
      <c r="J101" s="29" t="s">
        <v>193</v>
      </c>
      <c r="K101" s="29"/>
      <c r="L101" s="29"/>
      <c r="M101" s="29"/>
      <c r="N101" s="27"/>
      <c r="O101" s="27"/>
      <c r="P101" s="29" t="s">
        <v>193</v>
      </c>
      <c r="Q101" s="29" t="s">
        <v>193</v>
      </c>
      <c r="R101" s="29"/>
      <c r="S101" s="8" t="s">
        <v>193</v>
      </c>
      <c r="T101" s="29" t="s">
        <v>193</v>
      </c>
      <c r="U101" s="27"/>
      <c r="V101" s="27"/>
      <c r="W101" s="27" t="s">
        <v>193</v>
      </c>
      <c r="X101" s="27"/>
      <c r="Y101" s="27"/>
      <c r="Z101" s="27"/>
      <c r="AA101" s="1"/>
      <c r="AB101" s="1"/>
      <c r="AC101" s="1"/>
      <c r="AD101" s="1"/>
      <c r="AE101" s="1"/>
      <c r="AF101" s="29"/>
      <c r="AG101" s="27"/>
      <c r="AH101" s="27"/>
      <c r="AI101" s="27"/>
      <c r="AJ101" s="51"/>
      <c r="AK101" s="29"/>
      <c r="AL101" s="38"/>
      <c r="AM101" s="38"/>
      <c r="AN101" s="48"/>
      <c r="AO101" s="29"/>
      <c r="AP101" s="27"/>
      <c r="AQ101" s="27"/>
      <c r="AR101" s="27"/>
      <c r="AS101" s="27"/>
      <c r="AT101" s="27"/>
      <c r="AU101" s="27"/>
      <c r="AV101" s="29"/>
      <c r="AW101" s="29"/>
      <c r="AX101" s="28"/>
      <c r="AY101" s="28"/>
      <c r="AZ101" s="29"/>
      <c r="BA101" s="30"/>
      <c r="BB101" s="3" t="str">
        <f t="shared" si="14"/>
        <v/>
      </c>
      <c r="BC101" s="3" t="str">
        <f t="shared" si="15"/>
        <v/>
      </c>
      <c r="BD101" s="3" t="str">
        <f t="shared" si="16"/>
        <v>FALSE°</v>
      </c>
      <c r="BE101" s="3" t="str">
        <f t="shared" si="17"/>
        <v/>
      </c>
      <c r="BF101" s="3" t="str">
        <f t="shared" si="18"/>
        <v/>
      </c>
      <c r="BG101" s="3" t="str">
        <f t="shared" si="19"/>
        <v>FALSE°</v>
      </c>
      <c r="BH101" s="3" t="str">
        <f t="shared" si="20"/>
        <v/>
      </c>
      <c r="BI101" s="3" t="str">
        <f t="shared" si="21"/>
        <v/>
      </c>
      <c r="BJ101" s="3" t="str">
        <f t="shared" si="22"/>
        <v/>
      </c>
      <c r="BK101" s="3" t="str">
        <f t="shared" si="23"/>
        <v/>
      </c>
      <c r="BL101" s="3" t="str">
        <f t="shared" si="24"/>
        <v/>
      </c>
      <c r="BM101" s="3" t="str">
        <f t="shared" si="25"/>
        <v/>
      </c>
    </row>
    <row r="102" spans="1:65" s="15" customFormat="1">
      <c r="A102" s="26"/>
      <c r="B102" s="44"/>
      <c r="C102" s="27"/>
      <c r="D102" s="28"/>
      <c r="E102" s="28"/>
      <c r="F102" s="28"/>
      <c r="G102" s="28"/>
      <c r="H102" s="29"/>
      <c r="I102" s="29"/>
      <c r="J102" s="29" t="s">
        <v>193</v>
      </c>
      <c r="K102" s="29"/>
      <c r="L102" s="29"/>
      <c r="M102" s="29"/>
      <c r="N102" s="27"/>
      <c r="O102" s="27"/>
      <c r="P102" s="29" t="s">
        <v>193</v>
      </c>
      <c r="Q102" s="29" t="s">
        <v>193</v>
      </c>
      <c r="R102" s="29"/>
      <c r="S102" s="8" t="s">
        <v>193</v>
      </c>
      <c r="T102" s="29" t="s">
        <v>193</v>
      </c>
      <c r="U102" s="27"/>
      <c r="V102" s="27"/>
      <c r="W102" s="27" t="s">
        <v>193</v>
      </c>
      <c r="X102" s="27"/>
      <c r="Y102" s="27"/>
      <c r="Z102" s="27"/>
      <c r="AA102" s="1"/>
      <c r="AB102" s="1"/>
      <c r="AC102" s="1"/>
      <c r="AD102" s="1"/>
      <c r="AE102" s="1"/>
      <c r="AF102" s="29"/>
      <c r="AG102" s="27"/>
      <c r="AH102" s="27"/>
      <c r="AI102" s="27"/>
      <c r="AJ102" s="51"/>
      <c r="AK102" s="29"/>
      <c r="AL102" s="38"/>
      <c r="AM102" s="38"/>
      <c r="AN102" s="48"/>
      <c r="AO102" s="29"/>
      <c r="AP102" s="27"/>
      <c r="AQ102" s="27"/>
      <c r="AR102" s="27"/>
      <c r="AS102" s="27"/>
      <c r="AT102" s="27"/>
      <c r="AU102" s="27"/>
      <c r="AV102" s="29"/>
      <c r="AW102" s="29"/>
      <c r="AX102" s="28"/>
      <c r="AY102" s="28"/>
      <c r="AZ102" s="29"/>
      <c r="BA102" s="30"/>
      <c r="BB102" s="3" t="str">
        <f t="shared" si="14"/>
        <v/>
      </c>
      <c r="BC102" s="3" t="str">
        <f t="shared" si="15"/>
        <v/>
      </c>
      <c r="BD102" s="3" t="str">
        <f t="shared" si="16"/>
        <v>FALSE°</v>
      </c>
      <c r="BE102" s="3" t="str">
        <f t="shared" si="17"/>
        <v/>
      </c>
      <c r="BF102" s="3" t="str">
        <f t="shared" si="18"/>
        <v/>
      </c>
      <c r="BG102" s="3" t="str">
        <f t="shared" si="19"/>
        <v>FALSE°</v>
      </c>
      <c r="BH102" s="3" t="str">
        <f t="shared" si="20"/>
        <v/>
      </c>
      <c r="BI102" s="3" t="str">
        <f t="shared" si="21"/>
        <v/>
      </c>
      <c r="BJ102" s="3" t="str">
        <f t="shared" si="22"/>
        <v/>
      </c>
      <c r="BK102" s="3" t="str">
        <f t="shared" si="23"/>
        <v/>
      </c>
      <c r="BL102" s="3" t="str">
        <f t="shared" si="24"/>
        <v/>
      </c>
      <c r="BM102" s="3" t="str">
        <f t="shared" si="25"/>
        <v/>
      </c>
    </row>
    <row r="103" spans="1:65" s="15" customFormat="1">
      <c r="A103" s="26"/>
      <c r="B103" s="44"/>
      <c r="C103" s="27"/>
      <c r="D103" s="28"/>
      <c r="E103" s="28"/>
      <c r="F103" s="28"/>
      <c r="G103" s="28"/>
      <c r="H103" s="29"/>
      <c r="I103" s="29"/>
      <c r="J103" s="29" t="s">
        <v>193</v>
      </c>
      <c r="K103" s="29"/>
      <c r="L103" s="29"/>
      <c r="M103" s="29"/>
      <c r="N103" s="27"/>
      <c r="O103" s="27"/>
      <c r="P103" s="29" t="s">
        <v>193</v>
      </c>
      <c r="Q103" s="29" t="s">
        <v>193</v>
      </c>
      <c r="R103" s="29"/>
      <c r="S103" s="8" t="s">
        <v>193</v>
      </c>
      <c r="T103" s="29" t="s">
        <v>193</v>
      </c>
      <c r="U103" s="27"/>
      <c r="V103" s="27"/>
      <c r="W103" s="27" t="s">
        <v>193</v>
      </c>
      <c r="X103" s="27"/>
      <c r="Y103" s="27"/>
      <c r="Z103" s="27"/>
      <c r="AA103" s="1"/>
      <c r="AB103" s="1"/>
      <c r="AC103" s="1"/>
      <c r="AD103" s="1"/>
      <c r="AE103" s="1"/>
      <c r="AF103" s="29"/>
      <c r="AG103" s="27"/>
      <c r="AH103" s="27"/>
      <c r="AI103" s="27"/>
      <c r="AJ103" s="51"/>
      <c r="AK103" s="29"/>
      <c r="AL103" s="38"/>
      <c r="AM103" s="38"/>
      <c r="AN103" s="48"/>
      <c r="AO103" s="29"/>
      <c r="AP103" s="27"/>
      <c r="AQ103" s="27"/>
      <c r="AR103" s="27"/>
      <c r="AS103" s="27"/>
      <c r="AT103" s="27"/>
      <c r="AU103" s="27"/>
      <c r="AV103" s="29"/>
      <c r="AW103" s="29"/>
      <c r="AX103" s="28"/>
      <c r="AY103" s="28"/>
      <c r="AZ103" s="29"/>
      <c r="BA103" s="30"/>
      <c r="BB103" s="3" t="str">
        <f t="shared" si="14"/>
        <v/>
      </c>
      <c r="BC103" s="3" t="str">
        <f t="shared" si="15"/>
        <v/>
      </c>
      <c r="BD103" s="3" t="str">
        <f t="shared" si="16"/>
        <v>FALSE°</v>
      </c>
      <c r="BE103" s="3" t="str">
        <f t="shared" si="17"/>
        <v/>
      </c>
      <c r="BF103" s="3" t="str">
        <f t="shared" si="18"/>
        <v/>
      </c>
      <c r="BG103" s="3" t="str">
        <f t="shared" si="19"/>
        <v>FALSE°</v>
      </c>
      <c r="BH103" s="3" t="str">
        <f t="shared" si="20"/>
        <v/>
      </c>
      <c r="BI103" s="3" t="str">
        <f t="shared" si="21"/>
        <v/>
      </c>
      <c r="BJ103" s="3" t="str">
        <f t="shared" si="22"/>
        <v/>
      </c>
      <c r="BK103" s="3" t="str">
        <f t="shared" si="23"/>
        <v/>
      </c>
      <c r="BL103" s="3" t="str">
        <f t="shared" si="24"/>
        <v/>
      </c>
      <c r="BM103" s="3" t="str">
        <f t="shared" si="25"/>
        <v/>
      </c>
    </row>
    <row r="104" spans="1:65" s="15" customFormat="1">
      <c r="A104" s="26"/>
      <c r="B104" s="44"/>
      <c r="C104" s="27"/>
      <c r="D104" s="28"/>
      <c r="E104" s="28"/>
      <c r="F104" s="28"/>
      <c r="G104" s="28"/>
      <c r="H104" s="29"/>
      <c r="I104" s="29"/>
      <c r="J104" s="29" t="s">
        <v>193</v>
      </c>
      <c r="K104" s="29"/>
      <c r="L104" s="29"/>
      <c r="M104" s="29"/>
      <c r="N104" s="27"/>
      <c r="O104" s="27"/>
      <c r="P104" s="29" t="s">
        <v>193</v>
      </c>
      <c r="Q104" s="29" t="s">
        <v>193</v>
      </c>
      <c r="R104" s="29"/>
      <c r="S104" s="8" t="s">
        <v>193</v>
      </c>
      <c r="T104" s="29" t="s">
        <v>193</v>
      </c>
      <c r="U104" s="27"/>
      <c r="V104" s="27"/>
      <c r="W104" s="27" t="s">
        <v>193</v>
      </c>
      <c r="X104" s="27"/>
      <c r="Y104" s="27"/>
      <c r="Z104" s="27"/>
      <c r="AA104" s="1"/>
      <c r="AB104" s="1"/>
      <c r="AC104" s="1"/>
      <c r="AD104" s="1"/>
      <c r="AE104" s="1"/>
      <c r="AF104" s="29"/>
      <c r="AG104" s="27"/>
      <c r="AH104" s="27"/>
      <c r="AI104" s="27"/>
      <c r="AJ104" s="51"/>
      <c r="AK104" s="29"/>
      <c r="AL104" s="38"/>
      <c r="AM104" s="38"/>
      <c r="AN104" s="48"/>
      <c r="AO104" s="29"/>
      <c r="AP104" s="27"/>
      <c r="AQ104" s="27"/>
      <c r="AR104" s="27"/>
      <c r="AS104" s="27"/>
      <c r="AT104" s="27"/>
      <c r="AU104" s="27"/>
      <c r="AV104" s="29"/>
      <c r="AW104" s="29"/>
      <c r="AX104" s="28"/>
      <c r="AY104" s="28"/>
      <c r="AZ104" s="29"/>
      <c r="BA104" s="30"/>
      <c r="BB104" s="3" t="str">
        <f t="shared" si="14"/>
        <v/>
      </c>
      <c r="BC104" s="3" t="str">
        <f t="shared" si="15"/>
        <v/>
      </c>
      <c r="BD104" s="3" t="str">
        <f t="shared" si="16"/>
        <v>FALSE°</v>
      </c>
      <c r="BE104" s="3" t="str">
        <f t="shared" si="17"/>
        <v/>
      </c>
      <c r="BF104" s="3" t="str">
        <f t="shared" si="18"/>
        <v/>
      </c>
      <c r="BG104" s="3" t="str">
        <f t="shared" si="19"/>
        <v>FALSE°</v>
      </c>
      <c r="BH104" s="3" t="str">
        <f t="shared" si="20"/>
        <v/>
      </c>
      <c r="BI104" s="3" t="str">
        <f t="shared" si="21"/>
        <v/>
      </c>
      <c r="BJ104" s="3" t="str">
        <f t="shared" si="22"/>
        <v/>
      </c>
      <c r="BK104" s="3" t="str">
        <f t="shared" si="23"/>
        <v/>
      </c>
      <c r="BL104" s="3" t="str">
        <f t="shared" si="24"/>
        <v/>
      </c>
      <c r="BM104" s="3" t="str">
        <f t="shared" si="25"/>
        <v/>
      </c>
    </row>
    <row r="105" spans="1:65" s="15" customFormat="1">
      <c r="A105" s="26"/>
      <c r="B105" s="44"/>
      <c r="C105" s="27"/>
      <c r="D105" s="28"/>
      <c r="E105" s="28"/>
      <c r="F105" s="28"/>
      <c r="G105" s="28"/>
      <c r="H105" s="29"/>
      <c r="I105" s="29"/>
      <c r="J105" s="29" t="s">
        <v>193</v>
      </c>
      <c r="K105" s="29"/>
      <c r="L105" s="29"/>
      <c r="M105" s="29"/>
      <c r="N105" s="27"/>
      <c r="O105" s="27"/>
      <c r="P105" s="29" t="s">
        <v>193</v>
      </c>
      <c r="Q105" s="29" t="s">
        <v>193</v>
      </c>
      <c r="R105" s="29"/>
      <c r="S105" s="8" t="s">
        <v>193</v>
      </c>
      <c r="T105" s="29" t="s">
        <v>193</v>
      </c>
      <c r="U105" s="27"/>
      <c r="V105" s="27"/>
      <c r="W105" s="27" t="s">
        <v>193</v>
      </c>
      <c r="X105" s="27"/>
      <c r="Y105" s="27"/>
      <c r="Z105" s="27"/>
      <c r="AA105" s="1"/>
      <c r="AB105" s="1"/>
      <c r="AC105" s="1"/>
      <c r="AD105" s="1"/>
      <c r="AE105" s="1"/>
      <c r="AF105" s="29"/>
      <c r="AG105" s="27"/>
      <c r="AH105" s="27"/>
      <c r="AI105" s="27"/>
      <c r="AJ105" s="51"/>
      <c r="AK105" s="29"/>
      <c r="AL105" s="38"/>
      <c r="AM105" s="38"/>
      <c r="AN105" s="48"/>
      <c r="AO105" s="29"/>
      <c r="AP105" s="27"/>
      <c r="AQ105" s="27"/>
      <c r="AR105" s="27"/>
      <c r="AS105" s="27"/>
      <c r="AT105" s="27"/>
      <c r="AU105" s="27"/>
      <c r="AV105" s="29"/>
      <c r="AW105" s="29"/>
      <c r="AX105" s="28"/>
      <c r="AY105" s="28"/>
      <c r="AZ105" s="29"/>
      <c r="BA105" s="30"/>
      <c r="BB105" s="3" t="str">
        <f t="shared" si="14"/>
        <v/>
      </c>
      <c r="BC105" s="3" t="str">
        <f t="shared" si="15"/>
        <v/>
      </c>
      <c r="BD105" s="3" t="str">
        <f t="shared" si="16"/>
        <v>FALSE°</v>
      </c>
      <c r="BE105" s="3" t="str">
        <f t="shared" si="17"/>
        <v/>
      </c>
      <c r="BF105" s="3" t="str">
        <f t="shared" si="18"/>
        <v/>
      </c>
      <c r="BG105" s="3" t="str">
        <f t="shared" si="19"/>
        <v>FALSE°</v>
      </c>
      <c r="BH105" s="3" t="str">
        <f t="shared" si="20"/>
        <v/>
      </c>
      <c r="BI105" s="3" t="str">
        <f t="shared" si="21"/>
        <v/>
      </c>
      <c r="BJ105" s="3" t="str">
        <f t="shared" si="22"/>
        <v/>
      </c>
      <c r="BK105" s="3" t="str">
        <f t="shared" si="23"/>
        <v/>
      </c>
      <c r="BL105" s="3" t="str">
        <f t="shared" si="24"/>
        <v/>
      </c>
      <c r="BM105" s="3" t="str">
        <f t="shared" si="25"/>
        <v/>
      </c>
    </row>
    <row r="106" spans="1:65" s="15" customFormat="1">
      <c r="A106" s="26"/>
      <c r="B106" s="44"/>
      <c r="C106" s="27"/>
      <c r="D106" s="28"/>
      <c r="E106" s="28"/>
      <c r="F106" s="28"/>
      <c r="G106" s="28"/>
      <c r="H106" s="29"/>
      <c r="I106" s="29"/>
      <c r="J106" s="29" t="s">
        <v>193</v>
      </c>
      <c r="K106" s="29"/>
      <c r="L106" s="29"/>
      <c r="M106" s="29"/>
      <c r="N106" s="27"/>
      <c r="O106" s="27"/>
      <c r="P106" s="29" t="s">
        <v>193</v>
      </c>
      <c r="Q106" s="29" t="s">
        <v>193</v>
      </c>
      <c r="R106" s="29"/>
      <c r="S106" s="8" t="s">
        <v>193</v>
      </c>
      <c r="T106" s="29" t="s">
        <v>193</v>
      </c>
      <c r="U106" s="27"/>
      <c r="V106" s="27"/>
      <c r="W106" s="27" t="s">
        <v>193</v>
      </c>
      <c r="X106" s="27"/>
      <c r="Y106" s="27"/>
      <c r="Z106" s="27"/>
      <c r="AA106" s="1"/>
      <c r="AB106" s="1"/>
      <c r="AC106" s="1"/>
      <c r="AD106" s="1"/>
      <c r="AE106" s="1"/>
      <c r="AF106" s="29"/>
      <c r="AG106" s="27"/>
      <c r="AH106" s="27"/>
      <c r="AI106" s="27"/>
      <c r="AJ106" s="51"/>
      <c r="AK106" s="29"/>
      <c r="AL106" s="38"/>
      <c r="AM106" s="38"/>
      <c r="AN106" s="48"/>
      <c r="AO106" s="29"/>
      <c r="AP106" s="27"/>
      <c r="AQ106" s="27"/>
      <c r="AR106" s="27"/>
      <c r="AS106" s="27"/>
      <c r="AT106" s="27"/>
      <c r="AU106" s="27"/>
      <c r="AV106" s="29"/>
      <c r="AW106" s="29"/>
      <c r="AX106" s="28"/>
      <c r="AY106" s="28"/>
      <c r="AZ106" s="29"/>
      <c r="BA106" s="30"/>
      <c r="BB106" s="3" t="str">
        <f t="shared" si="14"/>
        <v/>
      </c>
      <c r="BC106" s="3" t="str">
        <f t="shared" si="15"/>
        <v/>
      </c>
      <c r="BD106" s="3" t="str">
        <f t="shared" si="16"/>
        <v>FALSE°</v>
      </c>
      <c r="BE106" s="3" t="str">
        <f t="shared" si="17"/>
        <v/>
      </c>
      <c r="BF106" s="3" t="str">
        <f t="shared" si="18"/>
        <v/>
      </c>
      <c r="BG106" s="3" t="str">
        <f t="shared" si="19"/>
        <v>FALSE°</v>
      </c>
      <c r="BH106" s="3" t="str">
        <f t="shared" si="20"/>
        <v/>
      </c>
      <c r="BI106" s="3" t="str">
        <f t="shared" si="21"/>
        <v/>
      </c>
      <c r="BJ106" s="3" t="str">
        <f t="shared" si="22"/>
        <v/>
      </c>
      <c r="BK106" s="3" t="str">
        <f t="shared" si="23"/>
        <v/>
      </c>
      <c r="BL106" s="3" t="str">
        <f t="shared" si="24"/>
        <v/>
      </c>
      <c r="BM106" s="3" t="str">
        <f t="shared" si="25"/>
        <v/>
      </c>
    </row>
    <row r="107" spans="1:65" s="15" customFormat="1">
      <c r="A107" s="26"/>
      <c r="B107" s="44"/>
      <c r="C107" s="27"/>
      <c r="D107" s="28"/>
      <c r="E107" s="28"/>
      <c r="F107" s="28"/>
      <c r="G107" s="28"/>
      <c r="H107" s="29"/>
      <c r="I107" s="29"/>
      <c r="J107" s="29" t="s">
        <v>193</v>
      </c>
      <c r="K107" s="29"/>
      <c r="L107" s="29"/>
      <c r="M107" s="29"/>
      <c r="N107" s="27"/>
      <c r="O107" s="27"/>
      <c r="P107" s="29" t="s">
        <v>193</v>
      </c>
      <c r="Q107" s="29" t="s">
        <v>193</v>
      </c>
      <c r="R107" s="29"/>
      <c r="S107" s="8" t="s">
        <v>193</v>
      </c>
      <c r="T107" s="29" t="s">
        <v>193</v>
      </c>
      <c r="U107" s="27"/>
      <c r="V107" s="27"/>
      <c r="W107" s="27" t="s">
        <v>193</v>
      </c>
      <c r="X107" s="27"/>
      <c r="Y107" s="27"/>
      <c r="Z107" s="27"/>
      <c r="AA107" s="1"/>
      <c r="AB107" s="1"/>
      <c r="AC107" s="1"/>
      <c r="AD107" s="1"/>
      <c r="AE107" s="1"/>
      <c r="AF107" s="29"/>
      <c r="AG107" s="27"/>
      <c r="AH107" s="27"/>
      <c r="AI107" s="27"/>
      <c r="AJ107" s="51"/>
      <c r="AK107" s="29"/>
      <c r="AL107" s="38"/>
      <c r="AM107" s="38"/>
      <c r="AN107" s="48"/>
      <c r="AO107" s="29"/>
      <c r="AP107" s="27"/>
      <c r="AQ107" s="27"/>
      <c r="AR107" s="27"/>
      <c r="AS107" s="27"/>
      <c r="AT107" s="27"/>
      <c r="AU107" s="27"/>
      <c r="AV107" s="29"/>
      <c r="AW107" s="29"/>
      <c r="AX107" s="28"/>
      <c r="AY107" s="28"/>
      <c r="AZ107" s="29"/>
      <c r="BA107" s="30"/>
      <c r="BB107" s="3" t="str">
        <f t="shared" si="14"/>
        <v/>
      </c>
      <c r="BC107" s="3" t="str">
        <f t="shared" si="15"/>
        <v/>
      </c>
      <c r="BD107" s="3" t="str">
        <f t="shared" si="16"/>
        <v>FALSE°</v>
      </c>
      <c r="BE107" s="3" t="str">
        <f t="shared" si="17"/>
        <v/>
      </c>
      <c r="BF107" s="3" t="str">
        <f t="shared" si="18"/>
        <v/>
      </c>
      <c r="BG107" s="3" t="str">
        <f t="shared" si="19"/>
        <v>FALSE°</v>
      </c>
      <c r="BH107" s="3" t="str">
        <f t="shared" si="20"/>
        <v/>
      </c>
      <c r="BI107" s="3" t="str">
        <f t="shared" si="21"/>
        <v/>
      </c>
      <c r="BJ107" s="3" t="str">
        <f t="shared" si="22"/>
        <v/>
      </c>
      <c r="BK107" s="3" t="str">
        <f t="shared" si="23"/>
        <v/>
      </c>
      <c r="BL107" s="3" t="str">
        <f t="shared" si="24"/>
        <v/>
      </c>
      <c r="BM107" s="3" t="str">
        <f t="shared" si="25"/>
        <v/>
      </c>
    </row>
    <row r="108" spans="1:65" s="15" customFormat="1">
      <c r="A108" s="26"/>
      <c r="B108" s="44"/>
      <c r="C108" s="27"/>
      <c r="D108" s="28"/>
      <c r="E108" s="28"/>
      <c r="F108" s="28"/>
      <c r="G108" s="28"/>
      <c r="H108" s="29"/>
      <c r="I108" s="29"/>
      <c r="J108" s="29" t="s">
        <v>193</v>
      </c>
      <c r="K108" s="29"/>
      <c r="L108" s="29"/>
      <c r="M108" s="29"/>
      <c r="N108" s="27"/>
      <c r="O108" s="27"/>
      <c r="P108" s="29" t="s">
        <v>193</v>
      </c>
      <c r="Q108" s="29" t="s">
        <v>193</v>
      </c>
      <c r="R108" s="29"/>
      <c r="S108" s="8" t="s">
        <v>193</v>
      </c>
      <c r="T108" s="29" t="s">
        <v>193</v>
      </c>
      <c r="U108" s="27"/>
      <c r="V108" s="27"/>
      <c r="W108" s="27" t="s">
        <v>193</v>
      </c>
      <c r="X108" s="27"/>
      <c r="Y108" s="27"/>
      <c r="Z108" s="27"/>
      <c r="AA108" s="1"/>
      <c r="AB108" s="1"/>
      <c r="AC108" s="1"/>
      <c r="AD108" s="1"/>
      <c r="AE108" s="1"/>
      <c r="AF108" s="29"/>
      <c r="AG108" s="27"/>
      <c r="AH108" s="27"/>
      <c r="AI108" s="27"/>
      <c r="AJ108" s="51"/>
      <c r="AK108" s="29"/>
      <c r="AL108" s="38"/>
      <c r="AM108" s="38"/>
      <c r="AN108" s="48"/>
      <c r="AO108" s="29"/>
      <c r="AP108" s="27"/>
      <c r="AQ108" s="27"/>
      <c r="AR108" s="27"/>
      <c r="AS108" s="27"/>
      <c r="AT108" s="27"/>
      <c r="AU108" s="27"/>
      <c r="AV108" s="29"/>
      <c r="AW108" s="29"/>
      <c r="AX108" s="28"/>
      <c r="AY108" s="28"/>
      <c r="AZ108" s="29"/>
      <c r="BA108" s="30"/>
      <c r="BB108" s="3" t="str">
        <f t="shared" si="14"/>
        <v/>
      </c>
      <c r="BC108" s="3" t="str">
        <f t="shared" si="15"/>
        <v/>
      </c>
      <c r="BD108" s="3" t="str">
        <f t="shared" si="16"/>
        <v>FALSE°</v>
      </c>
      <c r="BE108" s="3" t="str">
        <f t="shared" si="17"/>
        <v/>
      </c>
      <c r="BF108" s="3" t="str">
        <f t="shared" si="18"/>
        <v/>
      </c>
      <c r="BG108" s="3" t="str">
        <f t="shared" si="19"/>
        <v>FALSE°</v>
      </c>
      <c r="BH108" s="3" t="str">
        <f t="shared" si="20"/>
        <v/>
      </c>
      <c r="BI108" s="3" t="str">
        <f t="shared" si="21"/>
        <v/>
      </c>
      <c r="BJ108" s="3" t="str">
        <f t="shared" si="22"/>
        <v/>
      </c>
      <c r="BK108" s="3" t="str">
        <f t="shared" si="23"/>
        <v/>
      </c>
      <c r="BL108" s="3" t="str">
        <f t="shared" si="24"/>
        <v/>
      </c>
      <c r="BM108" s="3" t="str">
        <f t="shared" si="25"/>
        <v/>
      </c>
    </row>
    <row r="109" spans="1:65" s="15" customFormat="1">
      <c r="A109" s="26"/>
      <c r="B109" s="44"/>
      <c r="C109" s="27"/>
      <c r="D109" s="28"/>
      <c r="E109" s="28"/>
      <c r="F109" s="28"/>
      <c r="G109" s="28"/>
      <c r="H109" s="29"/>
      <c r="I109" s="29"/>
      <c r="J109" s="29" t="s">
        <v>193</v>
      </c>
      <c r="K109" s="29"/>
      <c r="L109" s="29"/>
      <c r="M109" s="29"/>
      <c r="N109" s="27"/>
      <c r="O109" s="27"/>
      <c r="P109" s="29" t="s">
        <v>193</v>
      </c>
      <c r="Q109" s="29" t="s">
        <v>193</v>
      </c>
      <c r="R109" s="29"/>
      <c r="S109" s="8" t="s">
        <v>193</v>
      </c>
      <c r="T109" s="29" t="s">
        <v>193</v>
      </c>
      <c r="U109" s="27"/>
      <c r="V109" s="27"/>
      <c r="W109" s="27" t="s">
        <v>193</v>
      </c>
      <c r="X109" s="27"/>
      <c r="Y109" s="27"/>
      <c r="Z109" s="27"/>
      <c r="AA109" s="1"/>
      <c r="AB109" s="1"/>
      <c r="AC109" s="1"/>
      <c r="AD109" s="1"/>
      <c r="AE109" s="1"/>
      <c r="AF109" s="29"/>
      <c r="AG109" s="27"/>
      <c r="AH109" s="27"/>
      <c r="AI109" s="27"/>
      <c r="AJ109" s="51"/>
      <c r="AK109" s="29"/>
      <c r="AL109" s="38"/>
      <c r="AM109" s="38"/>
      <c r="AN109" s="48"/>
      <c r="AO109" s="29"/>
      <c r="AP109" s="27"/>
      <c r="AQ109" s="27"/>
      <c r="AR109" s="27"/>
      <c r="AS109" s="27"/>
      <c r="AT109" s="27"/>
      <c r="AU109" s="27"/>
      <c r="AV109" s="29"/>
      <c r="AW109" s="29"/>
      <c r="AX109" s="28"/>
      <c r="AY109" s="28"/>
      <c r="AZ109" s="29"/>
      <c r="BA109" s="30"/>
      <c r="BB109" s="3" t="str">
        <f t="shared" si="14"/>
        <v/>
      </c>
      <c r="BC109" s="3" t="str">
        <f t="shared" si="15"/>
        <v/>
      </c>
      <c r="BD109" s="3" t="str">
        <f t="shared" si="16"/>
        <v>FALSE°</v>
      </c>
      <c r="BE109" s="3" t="str">
        <f t="shared" si="17"/>
        <v/>
      </c>
      <c r="BF109" s="3" t="str">
        <f t="shared" si="18"/>
        <v/>
      </c>
      <c r="BG109" s="3" t="str">
        <f t="shared" si="19"/>
        <v>FALSE°</v>
      </c>
      <c r="BH109" s="3" t="str">
        <f t="shared" si="20"/>
        <v/>
      </c>
      <c r="BI109" s="3" t="str">
        <f t="shared" si="21"/>
        <v/>
      </c>
      <c r="BJ109" s="3" t="str">
        <f t="shared" si="22"/>
        <v/>
      </c>
      <c r="BK109" s="3" t="str">
        <f t="shared" si="23"/>
        <v/>
      </c>
      <c r="BL109" s="3" t="str">
        <f t="shared" si="24"/>
        <v/>
      </c>
      <c r="BM109" s="3" t="str">
        <f t="shared" si="25"/>
        <v/>
      </c>
    </row>
    <row r="110" spans="1:65" s="15" customFormat="1">
      <c r="A110" s="26"/>
      <c r="B110" s="27"/>
      <c r="C110" s="27"/>
      <c r="D110" s="28"/>
      <c r="E110" s="28"/>
      <c r="F110" s="28"/>
      <c r="G110" s="28"/>
      <c r="H110" s="29"/>
      <c r="I110" s="29"/>
      <c r="J110" s="29" t="s">
        <v>193</v>
      </c>
      <c r="K110" s="29"/>
      <c r="L110" s="29"/>
      <c r="M110" s="29"/>
      <c r="N110" s="27"/>
      <c r="O110" s="27"/>
      <c r="P110" s="29" t="s">
        <v>193</v>
      </c>
      <c r="Q110" s="29" t="s">
        <v>193</v>
      </c>
      <c r="R110" s="29"/>
      <c r="S110" s="8" t="s">
        <v>193</v>
      </c>
      <c r="T110" s="29" t="s">
        <v>193</v>
      </c>
      <c r="U110" s="27"/>
      <c r="V110" s="27"/>
      <c r="W110" s="27" t="s">
        <v>193</v>
      </c>
      <c r="X110" s="27"/>
      <c r="Y110" s="27"/>
      <c r="Z110" s="27"/>
      <c r="AA110" s="1"/>
      <c r="AB110" s="1"/>
      <c r="AC110" s="1"/>
      <c r="AD110" s="1"/>
      <c r="AE110" s="1"/>
      <c r="AF110" s="29"/>
      <c r="AG110" s="27"/>
      <c r="AH110" s="27"/>
      <c r="AI110" s="27"/>
      <c r="AJ110" s="51"/>
      <c r="AK110" s="29"/>
      <c r="AL110" s="38"/>
      <c r="AM110" s="38"/>
      <c r="AN110" s="48"/>
      <c r="AO110" s="29"/>
      <c r="AP110" s="27"/>
      <c r="AQ110" s="27"/>
      <c r="AR110" s="27"/>
      <c r="AS110" s="27"/>
      <c r="AT110" s="27"/>
      <c r="AU110" s="27"/>
      <c r="AV110" s="29"/>
      <c r="AW110" s="29"/>
      <c r="AX110" s="28"/>
      <c r="AY110" s="28"/>
      <c r="AZ110" s="29"/>
      <c r="BA110" s="30"/>
      <c r="BB110" s="3" t="str">
        <f t="shared" si="14"/>
        <v/>
      </c>
      <c r="BC110" s="3" t="str">
        <f t="shared" si="15"/>
        <v/>
      </c>
      <c r="BD110" s="3" t="str">
        <f t="shared" si="16"/>
        <v>FALSE°</v>
      </c>
      <c r="BE110" s="3" t="str">
        <f t="shared" si="17"/>
        <v/>
      </c>
      <c r="BF110" s="3" t="str">
        <f t="shared" si="18"/>
        <v/>
      </c>
      <c r="BG110" s="3" t="str">
        <f t="shared" si="19"/>
        <v>FALSE°</v>
      </c>
      <c r="BH110" s="3" t="str">
        <f t="shared" si="20"/>
        <v/>
      </c>
      <c r="BI110" s="3" t="str">
        <f t="shared" si="21"/>
        <v/>
      </c>
      <c r="BJ110" s="3" t="str">
        <f t="shared" si="22"/>
        <v/>
      </c>
      <c r="BK110" s="3" t="str">
        <f t="shared" si="23"/>
        <v/>
      </c>
      <c r="BL110" s="3" t="str">
        <f t="shared" si="24"/>
        <v/>
      </c>
      <c r="BM110" s="3" t="str">
        <f t="shared" si="25"/>
        <v/>
      </c>
    </row>
    <row r="111" spans="1:65" s="15" customFormat="1">
      <c r="A111" s="26"/>
      <c r="B111" s="27"/>
      <c r="C111" s="27"/>
      <c r="D111" s="28"/>
      <c r="E111" s="28"/>
      <c r="F111" s="28"/>
      <c r="G111" s="28"/>
      <c r="H111" s="29"/>
      <c r="I111" s="29"/>
      <c r="J111" s="29" t="s">
        <v>193</v>
      </c>
      <c r="K111" s="29"/>
      <c r="L111" s="29"/>
      <c r="M111" s="29"/>
      <c r="N111" s="27"/>
      <c r="O111" s="27"/>
      <c r="P111" s="29" t="s">
        <v>193</v>
      </c>
      <c r="Q111" s="29" t="s">
        <v>193</v>
      </c>
      <c r="R111" s="29"/>
      <c r="S111" s="8" t="s">
        <v>193</v>
      </c>
      <c r="T111" s="29" t="s">
        <v>193</v>
      </c>
      <c r="U111" s="27"/>
      <c r="V111" s="27"/>
      <c r="W111" s="27" t="s">
        <v>193</v>
      </c>
      <c r="X111" s="27"/>
      <c r="Y111" s="27"/>
      <c r="Z111" s="27"/>
      <c r="AA111" s="1"/>
      <c r="AB111" s="1"/>
      <c r="AC111" s="1"/>
      <c r="AD111" s="1"/>
      <c r="AE111" s="1"/>
      <c r="AF111" s="29"/>
      <c r="AG111" s="27"/>
      <c r="AH111" s="27"/>
      <c r="AI111" s="27"/>
      <c r="AJ111" s="51"/>
      <c r="AK111" s="29"/>
      <c r="AL111" s="38"/>
      <c r="AM111" s="38"/>
      <c r="AN111" s="48"/>
      <c r="AO111" s="29"/>
      <c r="AP111" s="27"/>
      <c r="AQ111" s="27"/>
      <c r="AR111" s="27"/>
      <c r="AS111" s="27"/>
      <c r="AT111" s="27"/>
      <c r="AU111" s="27"/>
      <c r="AV111" s="29"/>
      <c r="AW111" s="29"/>
      <c r="AX111" s="28"/>
      <c r="AY111" s="28"/>
      <c r="AZ111" s="29"/>
      <c r="BA111" s="30"/>
      <c r="BB111" s="3" t="str">
        <f t="shared" si="14"/>
        <v/>
      </c>
      <c r="BC111" s="3" t="str">
        <f t="shared" si="15"/>
        <v/>
      </c>
      <c r="BD111" s="3" t="str">
        <f t="shared" si="16"/>
        <v>FALSE°</v>
      </c>
      <c r="BE111" s="3" t="str">
        <f t="shared" si="17"/>
        <v/>
      </c>
      <c r="BF111" s="3" t="str">
        <f t="shared" si="18"/>
        <v/>
      </c>
      <c r="BG111" s="3" t="str">
        <f t="shared" si="19"/>
        <v>FALSE°</v>
      </c>
      <c r="BH111" s="3" t="str">
        <f t="shared" si="20"/>
        <v/>
      </c>
      <c r="BI111" s="3" t="str">
        <f t="shared" si="21"/>
        <v/>
      </c>
      <c r="BJ111" s="3" t="str">
        <f t="shared" si="22"/>
        <v/>
      </c>
      <c r="BK111" s="3" t="str">
        <f t="shared" si="23"/>
        <v/>
      </c>
      <c r="BL111" s="3" t="str">
        <f t="shared" si="24"/>
        <v/>
      </c>
      <c r="BM111" s="3" t="str">
        <f t="shared" si="25"/>
        <v/>
      </c>
    </row>
    <row r="112" spans="1:65" s="15" customFormat="1">
      <c r="A112" s="26"/>
      <c r="B112" s="27"/>
      <c r="C112" s="27"/>
      <c r="D112" s="28"/>
      <c r="E112" s="28"/>
      <c r="F112" s="28"/>
      <c r="G112" s="28"/>
      <c r="H112" s="29"/>
      <c r="I112" s="29"/>
      <c r="J112" s="29" t="s">
        <v>193</v>
      </c>
      <c r="K112" s="29"/>
      <c r="L112" s="29"/>
      <c r="M112" s="29"/>
      <c r="N112" s="27"/>
      <c r="O112" s="27"/>
      <c r="P112" s="29" t="s">
        <v>193</v>
      </c>
      <c r="Q112" s="29" t="s">
        <v>193</v>
      </c>
      <c r="R112" s="29"/>
      <c r="S112" s="8" t="s">
        <v>193</v>
      </c>
      <c r="T112" s="29" t="s">
        <v>193</v>
      </c>
      <c r="U112" s="27"/>
      <c r="V112" s="27"/>
      <c r="W112" s="27" t="s">
        <v>193</v>
      </c>
      <c r="X112" s="27"/>
      <c r="Y112" s="27"/>
      <c r="Z112" s="27"/>
      <c r="AA112" s="1"/>
      <c r="AB112" s="1"/>
      <c r="AC112" s="1"/>
      <c r="AD112" s="1"/>
      <c r="AE112" s="1"/>
      <c r="AF112" s="29"/>
      <c r="AG112" s="27"/>
      <c r="AH112" s="27"/>
      <c r="AI112" s="27"/>
      <c r="AJ112" s="51"/>
      <c r="AK112" s="29"/>
      <c r="AL112" s="38"/>
      <c r="AM112" s="38"/>
      <c r="AN112" s="48"/>
      <c r="AO112" s="29"/>
      <c r="AP112" s="27"/>
      <c r="AQ112" s="27"/>
      <c r="AR112" s="27"/>
      <c r="AS112" s="27"/>
      <c r="AT112" s="27"/>
      <c r="AU112" s="27"/>
      <c r="AV112" s="29"/>
      <c r="AW112" s="29"/>
      <c r="AX112" s="28"/>
      <c r="AY112" s="28"/>
      <c r="AZ112" s="29"/>
      <c r="BA112" s="30"/>
      <c r="BB112" s="3" t="str">
        <f t="shared" si="14"/>
        <v/>
      </c>
      <c r="BC112" s="3" t="str">
        <f t="shared" si="15"/>
        <v/>
      </c>
      <c r="BD112" s="3" t="str">
        <f t="shared" si="16"/>
        <v>FALSE°</v>
      </c>
      <c r="BE112" s="3" t="str">
        <f t="shared" si="17"/>
        <v/>
      </c>
      <c r="BF112" s="3" t="str">
        <f t="shared" si="18"/>
        <v/>
      </c>
      <c r="BG112" s="3" t="str">
        <f t="shared" si="19"/>
        <v>FALSE°</v>
      </c>
      <c r="BH112" s="3" t="str">
        <f t="shared" si="20"/>
        <v/>
      </c>
      <c r="BI112" s="3" t="str">
        <f t="shared" si="21"/>
        <v/>
      </c>
      <c r="BJ112" s="3" t="str">
        <f t="shared" si="22"/>
        <v/>
      </c>
      <c r="BK112" s="3" t="str">
        <f t="shared" si="23"/>
        <v/>
      </c>
      <c r="BL112" s="3" t="str">
        <f t="shared" si="24"/>
        <v/>
      </c>
      <c r="BM112" s="3" t="str">
        <f t="shared" si="25"/>
        <v/>
      </c>
    </row>
    <row r="113" spans="1:65" s="15" customFormat="1">
      <c r="A113" s="26"/>
      <c r="B113" s="27"/>
      <c r="C113" s="27"/>
      <c r="D113" s="28"/>
      <c r="E113" s="28"/>
      <c r="F113" s="28"/>
      <c r="G113" s="28"/>
      <c r="H113" s="29"/>
      <c r="I113" s="29"/>
      <c r="J113" s="29" t="s">
        <v>193</v>
      </c>
      <c r="K113" s="29"/>
      <c r="L113" s="29"/>
      <c r="M113" s="29"/>
      <c r="N113" s="27"/>
      <c r="O113" s="27"/>
      <c r="P113" s="29" t="s">
        <v>193</v>
      </c>
      <c r="Q113" s="29" t="s">
        <v>193</v>
      </c>
      <c r="R113" s="29"/>
      <c r="S113" s="8" t="s">
        <v>193</v>
      </c>
      <c r="T113" s="29" t="s">
        <v>193</v>
      </c>
      <c r="U113" s="27"/>
      <c r="V113" s="27"/>
      <c r="W113" s="27" t="s">
        <v>193</v>
      </c>
      <c r="X113" s="27"/>
      <c r="Y113" s="27"/>
      <c r="Z113" s="27"/>
      <c r="AA113" s="1"/>
      <c r="AB113" s="1"/>
      <c r="AC113" s="1"/>
      <c r="AD113" s="1"/>
      <c r="AE113" s="1"/>
      <c r="AF113" s="29"/>
      <c r="AG113" s="27"/>
      <c r="AH113" s="27"/>
      <c r="AI113" s="27"/>
      <c r="AJ113" s="51"/>
      <c r="AK113" s="29"/>
      <c r="AL113" s="38"/>
      <c r="AM113" s="38"/>
      <c r="AN113" s="48"/>
      <c r="AO113" s="29"/>
      <c r="AP113" s="27"/>
      <c r="AQ113" s="27"/>
      <c r="AR113" s="27"/>
      <c r="AS113" s="27"/>
      <c r="AT113" s="27"/>
      <c r="AU113" s="27"/>
      <c r="AV113" s="29"/>
      <c r="AW113" s="29"/>
      <c r="AX113" s="28"/>
      <c r="AY113" s="28"/>
      <c r="AZ113" s="29"/>
      <c r="BA113" s="30"/>
      <c r="BB113" s="3" t="str">
        <f t="shared" si="14"/>
        <v/>
      </c>
      <c r="BC113" s="3" t="str">
        <f t="shared" si="15"/>
        <v/>
      </c>
      <c r="BD113" s="3" t="str">
        <f t="shared" si="16"/>
        <v>FALSE°</v>
      </c>
      <c r="BE113" s="3" t="str">
        <f t="shared" si="17"/>
        <v/>
      </c>
      <c r="BF113" s="3" t="str">
        <f t="shared" si="18"/>
        <v/>
      </c>
      <c r="BG113" s="3" t="str">
        <f t="shared" si="19"/>
        <v>FALSE°</v>
      </c>
      <c r="BH113" s="3" t="str">
        <f t="shared" si="20"/>
        <v/>
      </c>
      <c r="BI113" s="3" t="str">
        <f t="shared" si="21"/>
        <v/>
      </c>
      <c r="BJ113" s="3" t="str">
        <f t="shared" si="22"/>
        <v/>
      </c>
      <c r="BK113" s="3" t="str">
        <f t="shared" si="23"/>
        <v/>
      </c>
      <c r="BL113" s="3" t="str">
        <f t="shared" si="24"/>
        <v/>
      </c>
      <c r="BM113" s="3" t="str">
        <f t="shared" si="25"/>
        <v/>
      </c>
    </row>
    <row r="114" spans="1:65" s="15" customFormat="1">
      <c r="A114" s="26"/>
      <c r="B114" s="27"/>
      <c r="C114" s="27"/>
      <c r="D114" s="28"/>
      <c r="E114" s="28"/>
      <c r="F114" s="28"/>
      <c r="G114" s="28"/>
      <c r="H114" s="29"/>
      <c r="I114" s="29"/>
      <c r="J114" s="29" t="s">
        <v>193</v>
      </c>
      <c r="K114" s="29"/>
      <c r="L114" s="29"/>
      <c r="M114" s="29"/>
      <c r="N114" s="27"/>
      <c r="O114" s="27"/>
      <c r="P114" s="29" t="s">
        <v>193</v>
      </c>
      <c r="Q114" s="29" t="s">
        <v>193</v>
      </c>
      <c r="R114" s="29"/>
      <c r="S114" s="8" t="s">
        <v>193</v>
      </c>
      <c r="T114" s="29" t="s">
        <v>193</v>
      </c>
      <c r="U114" s="27"/>
      <c r="V114" s="27"/>
      <c r="W114" s="27" t="s">
        <v>193</v>
      </c>
      <c r="X114" s="27"/>
      <c r="Y114" s="27"/>
      <c r="Z114" s="27"/>
      <c r="AA114" s="1"/>
      <c r="AB114" s="1"/>
      <c r="AC114" s="1"/>
      <c r="AD114" s="1"/>
      <c r="AE114" s="1"/>
      <c r="AF114" s="29"/>
      <c r="AG114" s="27"/>
      <c r="AH114" s="27"/>
      <c r="AI114" s="27"/>
      <c r="AJ114" s="51"/>
      <c r="AK114" s="29"/>
      <c r="AL114" s="38"/>
      <c r="AM114" s="38"/>
      <c r="AN114" s="48"/>
      <c r="AO114" s="29"/>
      <c r="AP114" s="27"/>
      <c r="AQ114" s="27"/>
      <c r="AR114" s="27"/>
      <c r="AS114" s="27"/>
      <c r="AT114" s="27"/>
      <c r="AU114" s="27"/>
      <c r="AV114" s="29"/>
      <c r="AW114" s="29"/>
      <c r="AX114" s="28"/>
      <c r="AY114" s="28"/>
      <c r="AZ114" s="29"/>
      <c r="BA114" s="30"/>
      <c r="BB114" s="3" t="str">
        <f t="shared" si="14"/>
        <v/>
      </c>
      <c r="BC114" s="3" t="str">
        <f t="shared" si="15"/>
        <v/>
      </c>
      <c r="BD114" s="3" t="str">
        <f t="shared" si="16"/>
        <v>FALSE°</v>
      </c>
      <c r="BE114" s="3" t="str">
        <f t="shared" si="17"/>
        <v/>
      </c>
      <c r="BF114" s="3" t="str">
        <f t="shared" si="18"/>
        <v/>
      </c>
      <c r="BG114" s="3" t="str">
        <f t="shared" si="19"/>
        <v>FALSE°</v>
      </c>
      <c r="BH114" s="3" t="str">
        <f t="shared" si="20"/>
        <v/>
      </c>
      <c r="BI114" s="3" t="str">
        <f t="shared" si="21"/>
        <v/>
      </c>
      <c r="BJ114" s="3" t="str">
        <f t="shared" si="22"/>
        <v/>
      </c>
      <c r="BK114" s="3" t="str">
        <f t="shared" si="23"/>
        <v/>
      </c>
      <c r="BL114" s="3" t="str">
        <f t="shared" si="24"/>
        <v/>
      </c>
      <c r="BM114" s="3" t="str">
        <f t="shared" si="25"/>
        <v/>
      </c>
    </row>
    <row r="115" spans="1:65" s="15" customFormat="1">
      <c r="A115" s="26"/>
      <c r="B115" s="27"/>
      <c r="C115" s="27"/>
      <c r="D115" s="28"/>
      <c r="E115" s="28"/>
      <c r="F115" s="28"/>
      <c r="G115" s="28"/>
      <c r="H115" s="29"/>
      <c r="I115" s="29"/>
      <c r="J115" s="29" t="s">
        <v>193</v>
      </c>
      <c r="K115" s="29"/>
      <c r="L115" s="29"/>
      <c r="M115" s="29"/>
      <c r="N115" s="27"/>
      <c r="O115" s="27"/>
      <c r="P115" s="29" t="s">
        <v>193</v>
      </c>
      <c r="Q115" s="29" t="s">
        <v>193</v>
      </c>
      <c r="R115" s="29"/>
      <c r="S115" s="8" t="s">
        <v>193</v>
      </c>
      <c r="T115" s="29" t="s">
        <v>193</v>
      </c>
      <c r="U115" s="27"/>
      <c r="V115" s="27"/>
      <c r="W115" s="27" t="s">
        <v>193</v>
      </c>
      <c r="X115" s="27"/>
      <c r="Y115" s="27"/>
      <c r="Z115" s="27"/>
      <c r="AA115" s="1"/>
      <c r="AB115" s="1"/>
      <c r="AC115" s="1"/>
      <c r="AD115" s="1"/>
      <c r="AE115" s="1"/>
      <c r="AF115" s="29"/>
      <c r="AG115" s="27"/>
      <c r="AH115" s="27"/>
      <c r="AI115" s="27"/>
      <c r="AJ115" s="51"/>
      <c r="AK115" s="29"/>
      <c r="AL115" s="38"/>
      <c r="AM115" s="38"/>
      <c r="AN115" s="48"/>
      <c r="AO115" s="29"/>
      <c r="AP115" s="27"/>
      <c r="AQ115" s="27"/>
      <c r="AR115" s="27"/>
      <c r="AS115" s="27"/>
      <c r="AT115" s="27"/>
      <c r="AU115" s="27"/>
      <c r="AV115" s="29"/>
      <c r="AW115" s="29"/>
      <c r="AX115" s="28"/>
      <c r="AY115" s="28"/>
      <c r="AZ115" s="29"/>
      <c r="BA115" s="30"/>
      <c r="BB115" s="3" t="str">
        <f t="shared" si="14"/>
        <v/>
      </c>
      <c r="BC115" s="3" t="str">
        <f t="shared" si="15"/>
        <v/>
      </c>
      <c r="BD115" s="3" t="str">
        <f t="shared" si="16"/>
        <v>FALSE°</v>
      </c>
      <c r="BE115" s="3" t="str">
        <f t="shared" si="17"/>
        <v/>
      </c>
      <c r="BF115" s="3" t="str">
        <f t="shared" si="18"/>
        <v/>
      </c>
      <c r="BG115" s="3" t="str">
        <f t="shared" si="19"/>
        <v>FALSE°</v>
      </c>
      <c r="BH115" s="3" t="str">
        <f t="shared" si="20"/>
        <v/>
      </c>
      <c r="BI115" s="3" t="str">
        <f t="shared" si="21"/>
        <v/>
      </c>
      <c r="BJ115" s="3" t="str">
        <f t="shared" si="22"/>
        <v/>
      </c>
      <c r="BK115" s="3" t="str">
        <f t="shared" si="23"/>
        <v/>
      </c>
      <c r="BL115" s="3" t="str">
        <f t="shared" si="24"/>
        <v/>
      </c>
      <c r="BM115" s="3" t="str">
        <f t="shared" si="25"/>
        <v/>
      </c>
    </row>
    <row r="116" spans="1:65" s="15" customFormat="1">
      <c r="A116" s="26"/>
      <c r="B116" s="27"/>
      <c r="C116" s="27"/>
      <c r="D116" s="28"/>
      <c r="E116" s="28"/>
      <c r="F116" s="28"/>
      <c r="G116" s="28"/>
      <c r="H116" s="29"/>
      <c r="I116" s="29"/>
      <c r="J116" s="29" t="s">
        <v>193</v>
      </c>
      <c r="K116" s="29"/>
      <c r="L116" s="29"/>
      <c r="M116" s="29"/>
      <c r="N116" s="27"/>
      <c r="O116" s="27"/>
      <c r="P116" s="29" t="s">
        <v>193</v>
      </c>
      <c r="Q116" s="29" t="s">
        <v>193</v>
      </c>
      <c r="R116" s="29"/>
      <c r="S116" s="8" t="s">
        <v>193</v>
      </c>
      <c r="T116" s="29" t="s">
        <v>193</v>
      </c>
      <c r="U116" s="27"/>
      <c r="V116" s="27"/>
      <c r="W116" s="27" t="s">
        <v>193</v>
      </c>
      <c r="X116" s="27"/>
      <c r="Y116" s="27"/>
      <c r="Z116" s="27"/>
      <c r="AA116" s="1"/>
      <c r="AB116" s="1"/>
      <c r="AC116" s="1"/>
      <c r="AD116" s="1"/>
      <c r="AE116" s="1"/>
      <c r="AF116" s="29"/>
      <c r="AG116" s="27"/>
      <c r="AH116" s="27"/>
      <c r="AI116" s="27"/>
      <c r="AJ116" s="51"/>
      <c r="AK116" s="29"/>
      <c r="AL116" s="38"/>
      <c r="AM116" s="38"/>
      <c r="AN116" s="48"/>
      <c r="AO116" s="29"/>
      <c r="AP116" s="27"/>
      <c r="AQ116" s="27"/>
      <c r="AR116" s="27"/>
      <c r="AS116" s="27"/>
      <c r="AT116" s="27"/>
      <c r="AU116" s="27"/>
      <c r="AV116" s="29"/>
      <c r="AW116" s="29"/>
      <c r="AX116" s="28"/>
      <c r="AY116" s="28"/>
      <c r="AZ116" s="29"/>
      <c r="BA116" s="30"/>
      <c r="BB116" s="3" t="str">
        <f t="shared" si="14"/>
        <v/>
      </c>
      <c r="BC116" s="3" t="str">
        <f t="shared" si="15"/>
        <v/>
      </c>
      <c r="BD116" s="3" t="str">
        <f t="shared" si="16"/>
        <v>FALSE°</v>
      </c>
      <c r="BE116" s="3" t="str">
        <f t="shared" si="17"/>
        <v/>
      </c>
      <c r="BF116" s="3" t="str">
        <f t="shared" si="18"/>
        <v/>
      </c>
      <c r="BG116" s="3" t="str">
        <f t="shared" si="19"/>
        <v>FALSE°</v>
      </c>
      <c r="BH116" s="3" t="str">
        <f t="shared" si="20"/>
        <v/>
      </c>
      <c r="BI116" s="3" t="str">
        <f t="shared" si="21"/>
        <v/>
      </c>
      <c r="BJ116" s="3" t="str">
        <f t="shared" si="22"/>
        <v/>
      </c>
      <c r="BK116" s="3" t="str">
        <f t="shared" si="23"/>
        <v/>
      </c>
      <c r="BL116" s="3" t="str">
        <f t="shared" si="24"/>
        <v/>
      </c>
      <c r="BM116" s="3" t="str">
        <f t="shared" si="25"/>
        <v/>
      </c>
    </row>
    <row r="117" spans="1:65" s="15" customFormat="1">
      <c r="A117" s="26"/>
      <c r="B117" s="27"/>
      <c r="C117" s="27"/>
      <c r="D117" s="28"/>
      <c r="E117" s="28"/>
      <c r="F117" s="28"/>
      <c r="G117" s="28"/>
      <c r="H117" s="29"/>
      <c r="I117" s="29"/>
      <c r="J117" s="29" t="s">
        <v>193</v>
      </c>
      <c r="K117" s="29"/>
      <c r="L117" s="29"/>
      <c r="M117" s="29"/>
      <c r="N117" s="27"/>
      <c r="O117" s="27"/>
      <c r="P117" s="29" t="s">
        <v>193</v>
      </c>
      <c r="Q117" s="29" t="s">
        <v>193</v>
      </c>
      <c r="R117" s="29"/>
      <c r="S117" s="8" t="s">
        <v>193</v>
      </c>
      <c r="T117" s="29" t="s">
        <v>193</v>
      </c>
      <c r="U117" s="27"/>
      <c r="V117" s="27"/>
      <c r="W117" s="27" t="s">
        <v>193</v>
      </c>
      <c r="X117" s="27"/>
      <c r="Y117" s="27"/>
      <c r="Z117" s="27"/>
      <c r="AA117" s="1"/>
      <c r="AB117" s="1"/>
      <c r="AC117" s="1"/>
      <c r="AD117" s="1"/>
      <c r="AE117" s="1"/>
      <c r="AF117" s="29"/>
      <c r="AG117" s="27"/>
      <c r="AH117" s="27"/>
      <c r="AI117" s="27"/>
      <c r="AJ117" s="51"/>
      <c r="AK117" s="29"/>
      <c r="AL117" s="38"/>
      <c r="AM117" s="38"/>
      <c r="AN117" s="48"/>
      <c r="AO117" s="29"/>
      <c r="AP117" s="27"/>
      <c r="AQ117" s="27"/>
      <c r="AR117" s="27"/>
      <c r="AS117" s="27"/>
      <c r="AT117" s="27"/>
      <c r="AU117" s="27"/>
      <c r="AV117" s="29"/>
      <c r="AW117" s="29"/>
      <c r="AX117" s="28"/>
      <c r="AY117" s="28"/>
      <c r="AZ117" s="29"/>
      <c r="BA117" s="30"/>
      <c r="BB117" s="3" t="str">
        <f t="shared" si="14"/>
        <v/>
      </c>
      <c r="BC117" s="3" t="str">
        <f t="shared" si="15"/>
        <v/>
      </c>
      <c r="BD117" s="3" t="str">
        <f t="shared" si="16"/>
        <v>FALSE°</v>
      </c>
      <c r="BE117" s="3" t="str">
        <f t="shared" si="17"/>
        <v/>
      </c>
      <c r="BF117" s="3" t="str">
        <f t="shared" si="18"/>
        <v/>
      </c>
      <c r="BG117" s="3" t="str">
        <f t="shared" si="19"/>
        <v>FALSE°</v>
      </c>
      <c r="BH117" s="3" t="str">
        <f t="shared" si="20"/>
        <v/>
      </c>
      <c r="BI117" s="3" t="str">
        <f t="shared" si="21"/>
        <v/>
      </c>
      <c r="BJ117" s="3" t="str">
        <f t="shared" si="22"/>
        <v/>
      </c>
      <c r="BK117" s="3" t="str">
        <f t="shared" si="23"/>
        <v/>
      </c>
      <c r="BL117" s="3" t="str">
        <f t="shared" si="24"/>
        <v/>
      </c>
      <c r="BM117" s="3" t="str">
        <f t="shared" si="25"/>
        <v/>
      </c>
    </row>
    <row r="118" spans="1:65" s="15" customFormat="1">
      <c r="A118" s="26"/>
      <c r="B118" s="27"/>
      <c r="C118" s="27"/>
      <c r="D118" s="28"/>
      <c r="E118" s="28"/>
      <c r="F118" s="28"/>
      <c r="G118" s="28"/>
      <c r="H118" s="29"/>
      <c r="I118" s="29"/>
      <c r="J118" s="29" t="s">
        <v>193</v>
      </c>
      <c r="K118" s="29"/>
      <c r="L118" s="29"/>
      <c r="M118" s="29"/>
      <c r="N118" s="27"/>
      <c r="O118" s="27"/>
      <c r="P118" s="29" t="s">
        <v>193</v>
      </c>
      <c r="Q118" s="29" t="s">
        <v>193</v>
      </c>
      <c r="R118" s="29"/>
      <c r="S118" s="8" t="s">
        <v>193</v>
      </c>
      <c r="T118" s="29" t="s">
        <v>193</v>
      </c>
      <c r="U118" s="27"/>
      <c r="V118" s="27"/>
      <c r="W118" s="27" t="s">
        <v>193</v>
      </c>
      <c r="X118" s="27"/>
      <c r="Y118" s="27"/>
      <c r="Z118" s="27"/>
      <c r="AA118" s="1"/>
      <c r="AB118" s="1"/>
      <c r="AC118" s="1"/>
      <c r="AD118" s="1"/>
      <c r="AE118" s="1"/>
      <c r="AF118" s="29"/>
      <c r="AG118" s="27"/>
      <c r="AH118" s="27"/>
      <c r="AI118" s="27"/>
      <c r="AJ118" s="51"/>
      <c r="AK118" s="29"/>
      <c r="AL118" s="38"/>
      <c r="AM118" s="38"/>
      <c r="AN118" s="48"/>
      <c r="AO118" s="29"/>
      <c r="AP118" s="27"/>
      <c r="AQ118" s="27"/>
      <c r="AR118" s="27"/>
      <c r="AS118" s="27"/>
      <c r="AT118" s="27"/>
      <c r="AU118" s="27"/>
      <c r="AV118" s="29"/>
      <c r="AW118" s="29"/>
      <c r="AX118" s="28"/>
      <c r="AY118" s="28"/>
      <c r="AZ118" s="29"/>
      <c r="BA118" s="30"/>
      <c r="BB118" s="3" t="str">
        <f t="shared" si="14"/>
        <v/>
      </c>
      <c r="BC118" s="3" t="str">
        <f t="shared" si="15"/>
        <v/>
      </c>
      <c r="BD118" s="3" t="str">
        <f t="shared" si="16"/>
        <v>FALSE°</v>
      </c>
      <c r="BE118" s="3" t="str">
        <f t="shared" si="17"/>
        <v/>
      </c>
      <c r="BF118" s="3" t="str">
        <f t="shared" si="18"/>
        <v/>
      </c>
      <c r="BG118" s="3" t="str">
        <f t="shared" si="19"/>
        <v>FALSE°</v>
      </c>
      <c r="BH118" s="3" t="str">
        <f t="shared" si="20"/>
        <v/>
      </c>
      <c r="BI118" s="3" t="str">
        <f t="shared" si="21"/>
        <v/>
      </c>
      <c r="BJ118" s="3" t="str">
        <f t="shared" si="22"/>
        <v/>
      </c>
      <c r="BK118" s="3" t="str">
        <f t="shared" si="23"/>
        <v/>
      </c>
      <c r="BL118" s="3" t="str">
        <f t="shared" si="24"/>
        <v/>
      </c>
      <c r="BM118" s="3" t="str">
        <f t="shared" si="25"/>
        <v/>
      </c>
    </row>
    <row r="119" spans="1:65" s="15" customFormat="1">
      <c r="A119" s="26"/>
      <c r="B119" s="27"/>
      <c r="C119" s="27"/>
      <c r="D119" s="28"/>
      <c r="E119" s="28"/>
      <c r="F119" s="28"/>
      <c r="G119" s="28"/>
      <c r="H119" s="29"/>
      <c r="I119" s="29"/>
      <c r="J119" s="29" t="s">
        <v>193</v>
      </c>
      <c r="K119" s="29"/>
      <c r="L119" s="29"/>
      <c r="M119" s="29"/>
      <c r="N119" s="27"/>
      <c r="O119" s="27"/>
      <c r="P119" s="29" t="s">
        <v>193</v>
      </c>
      <c r="Q119" s="29" t="s">
        <v>193</v>
      </c>
      <c r="R119" s="29"/>
      <c r="S119" s="8" t="s">
        <v>193</v>
      </c>
      <c r="T119" s="29" t="s">
        <v>193</v>
      </c>
      <c r="U119" s="27"/>
      <c r="V119" s="27"/>
      <c r="W119" s="27" t="s">
        <v>193</v>
      </c>
      <c r="X119" s="27"/>
      <c r="Y119" s="27"/>
      <c r="Z119" s="27"/>
      <c r="AA119" s="1"/>
      <c r="AB119" s="1"/>
      <c r="AC119" s="1"/>
      <c r="AD119" s="1"/>
      <c r="AE119" s="1"/>
      <c r="AF119" s="29"/>
      <c r="AG119" s="27"/>
      <c r="AH119" s="27"/>
      <c r="AI119" s="27"/>
      <c r="AJ119" s="51"/>
      <c r="AK119" s="29"/>
      <c r="AL119" s="38"/>
      <c r="AM119" s="38"/>
      <c r="AN119" s="29"/>
      <c r="AO119" s="29"/>
      <c r="AP119" s="27"/>
      <c r="AQ119" s="27"/>
      <c r="AR119" s="27"/>
      <c r="AS119" s="27"/>
      <c r="AT119" s="27"/>
      <c r="AU119" s="27"/>
      <c r="AV119" s="29"/>
      <c r="AW119" s="29"/>
      <c r="AX119" s="28"/>
      <c r="AY119" s="28"/>
      <c r="AZ119" s="29"/>
      <c r="BA119" s="30"/>
      <c r="BB119" s="3" t="str">
        <f t="shared" si="14"/>
        <v/>
      </c>
      <c r="BC119" s="3" t="str">
        <f t="shared" si="15"/>
        <v/>
      </c>
      <c r="BD119" s="3" t="str">
        <f t="shared" si="16"/>
        <v>FALSE°</v>
      </c>
      <c r="BE119" s="3" t="str">
        <f t="shared" si="17"/>
        <v/>
      </c>
      <c r="BF119" s="3" t="str">
        <f t="shared" si="18"/>
        <v/>
      </c>
      <c r="BG119" s="3" t="str">
        <f t="shared" si="19"/>
        <v>FALSE°</v>
      </c>
      <c r="BH119" s="3" t="str">
        <f t="shared" si="20"/>
        <v/>
      </c>
      <c r="BI119" s="3" t="str">
        <f t="shared" si="21"/>
        <v/>
      </c>
      <c r="BJ119" s="3" t="str">
        <f t="shared" si="22"/>
        <v/>
      </c>
      <c r="BK119" s="3" t="str">
        <f t="shared" si="23"/>
        <v/>
      </c>
      <c r="BL119" s="3" t="str">
        <f t="shared" si="24"/>
        <v/>
      </c>
      <c r="BM119" s="3" t="str">
        <f t="shared" si="25"/>
        <v/>
      </c>
    </row>
    <row r="120" spans="1:65" s="15" customFormat="1">
      <c r="A120" s="26"/>
      <c r="B120" s="27"/>
      <c r="C120" s="27"/>
      <c r="D120" s="28"/>
      <c r="E120" s="28"/>
      <c r="F120" s="28"/>
      <c r="G120" s="28"/>
      <c r="H120" s="29"/>
      <c r="I120" s="29"/>
      <c r="J120" s="29" t="s">
        <v>193</v>
      </c>
      <c r="K120" s="29"/>
      <c r="L120" s="29"/>
      <c r="M120" s="29"/>
      <c r="N120" s="27"/>
      <c r="O120" s="27"/>
      <c r="P120" s="29" t="s">
        <v>193</v>
      </c>
      <c r="Q120" s="29" t="s">
        <v>193</v>
      </c>
      <c r="R120" s="29"/>
      <c r="S120" s="8" t="s">
        <v>193</v>
      </c>
      <c r="T120" s="29" t="s">
        <v>193</v>
      </c>
      <c r="U120" s="27"/>
      <c r="V120" s="27"/>
      <c r="W120" s="27" t="s">
        <v>193</v>
      </c>
      <c r="X120" s="27"/>
      <c r="Y120" s="27"/>
      <c r="Z120" s="27"/>
      <c r="AA120" s="1"/>
      <c r="AB120" s="1"/>
      <c r="AC120" s="1"/>
      <c r="AD120" s="1"/>
      <c r="AE120" s="1"/>
      <c r="AF120" s="29"/>
      <c r="AG120" s="27"/>
      <c r="AH120" s="27"/>
      <c r="AI120" s="27"/>
      <c r="AJ120" s="51"/>
      <c r="AK120" s="29"/>
      <c r="AL120" s="38"/>
      <c r="AM120" s="38"/>
      <c r="AN120" s="29"/>
      <c r="AO120" s="29"/>
      <c r="AP120" s="27"/>
      <c r="AQ120" s="27"/>
      <c r="AR120" s="27"/>
      <c r="AS120" s="27"/>
      <c r="AT120" s="27"/>
      <c r="AU120" s="27"/>
      <c r="AV120" s="29"/>
      <c r="AW120" s="29"/>
      <c r="AX120" s="28"/>
      <c r="AY120" s="28"/>
      <c r="AZ120" s="29"/>
      <c r="BA120" s="30"/>
      <c r="BB120" s="3" t="str">
        <f t="shared" si="14"/>
        <v/>
      </c>
      <c r="BC120" s="3" t="str">
        <f t="shared" si="15"/>
        <v/>
      </c>
      <c r="BD120" s="3" t="str">
        <f t="shared" si="16"/>
        <v>FALSE°</v>
      </c>
      <c r="BE120" s="3" t="str">
        <f t="shared" si="17"/>
        <v/>
      </c>
      <c r="BF120" s="3" t="str">
        <f t="shared" si="18"/>
        <v/>
      </c>
      <c r="BG120" s="3" t="str">
        <f t="shared" si="19"/>
        <v>FALSE°</v>
      </c>
      <c r="BH120" s="3" t="str">
        <f t="shared" si="20"/>
        <v/>
      </c>
      <c r="BI120" s="3" t="str">
        <f t="shared" si="21"/>
        <v/>
      </c>
      <c r="BJ120" s="3" t="str">
        <f t="shared" si="22"/>
        <v/>
      </c>
      <c r="BK120" s="3" t="str">
        <f t="shared" si="23"/>
        <v/>
      </c>
      <c r="BL120" s="3" t="str">
        <f t="shared" si="24"/>
        <v/>
      </c>
      <c r="BM120" s="3" t="str">
        <f t="shared" si="25"/>
        <v/>
      </c>
    </row>
    <row r="121" spans="1:65" s="15" customFormat="1">
      <c r="A121" s="26"/>
      <c r="B121" s="27"/>
      <c r="C121" s="27"/>
      <c r="D121" s="28"/>
      <c r="E121" s="28"/>
      <c r="F121" s="28"/>
      <c r="G121" s="28"/>
      <c r="H121" s="29"/>
      <c r="I121" s="29"/>
      <c r="J121" s="29" t="s">
        <v>193</v>
      </c>
      <c r="K121" s="29"/>
      <c r="L121" s="29"/>
      <c r="M121" s="29"/>
      <c r="N121" s="27"/>
      <c r="O121" s="27"/>
      <c r="P121" s="29" t="s">
        <v>193</v>
      </c>
      <c r="Q121" s="29" t="s">
        <v>193</v>
      </c>
      <c r="R121" s="29"/>
      <c r="S121" s="8" t="s">
        <v>193</v>
      </c>
      <c r="T121" s="29" t="s">
        <v>193</v>
      </c>
      <c r="U121" s="27"/>
      <c r="V121" s="27"/>
      <c r="W121" s="27" t="s">
        <v>193</v>
      </c>
      <c r="X121" s="27"/>
      <c r="Y121" s="27"/>
      <c r="Z121" s="27"/>
      <c r="AA121" s="1"/>
      <c r="AB121" s="1"/>
      <c r="AC121" s="1"/>
      <c r="AD121" s="1"/>
      <c r="AE121" s="1"/>
      <c r="AF121" s="29"/>
      <c r="AG121" s="27"/>
      <c r="AH121" s="27"/>
      <c r="AI121" s="27"/>
      <c r="AJ121" s="51"/>
      <c r="AK121" s="29"/>
      <c r="AL121" s="38"/>
      <c r="AM121" s="38"/>
      <c r="AN121" s="29"/>
      <c r="AO121" s="29"/>
      <c r="AP121" s="27"/>
      <c r="AQ121" s="27"/>
      <c r="AR121" s="27"/>
      <c r="AS121" s="27"/>
      <c r="AT121" s="27"/>
      <c r="AU121" s="27"/>
      <c r="AV121" s="29"/>
      <c r="AW121" s="29"/>
      <c r="AX121" s="28"/>
      <c r="AY121" s="28"/>
      <c r="AZ121" s="29"/>
      <c r="BA121" s="30"/>
      <c r="BB121" s="3" t="str">
        <f t="shared" si="14"/>
        <v/>
      </c>
      <c r="BC121" s="3" t="str">
        <f t="shared" si="15"/>
        <v/>
      </c>
      <c r="BD121" s="3" t="str">
        <f t="shared" si="16"/>
        <v>FALSE°</v>
      </c>
      <c r="BE121" s="3" t="str">
        <f t="shared" si="17"/>
        <v/>
      </c>
      <c r="BF121" s="3" t="str">
        <f t="shared" si="18"/>
        <v/>
      </c>
      <c r="BG121" s="3" t="str">
        <f t="shared" si="19"/>
        <v>FALSE°</v>
      </c>
      <c r="BH121" s="3" t="str">
        <f t="shared" si="20"/>
        <v/>
      </c>
      <c r="BI121" s="3" t="str">
        <f t="shared" si="21"/>
        <v/>
      </c>
      <c r="BJ121" s="3" t="str">
        <f t="shared" si="22"/>
        <v/>
      </c>
      <c r="BK121" s="3" t="str">
        <f t="shared" si="23"/>
        <v/>
      </c>
      <c r="BL121" s="3" t="str">
        <f t="shared" si="24"/>
        <v/>
      </c>
      <c r="BM121" s="3" t="str">
        <f t="shared" si="25"/>
        <v/>
      </c>
    </row>
    <row r="122" spans="1:65" s="15" customFormat="1">
      <c r="A122" s="26"/>
      <c r="B122" s="27"/>
      <c r="C122" s="27"/>
      <c r="D122" s="28"/>
      <c r="E122" s="28"/>
      <c r="F122" s="28"/>
      <c r="G122" s="28"/>
      <c r="H122" s="29"/>
      <c r="I122" s="29"/>
      <c r="J122" s="29" t="s">
        <v>193</v>
      </c>
      <c r="K122" s="29"/>
      <c r="L122" s="29"/>
      <c r="M122" s="29"/>
      <c r="N122" s="27"/>
      <c r="O122" s="27"/>
      <c r="P122" s="29" t="s">
        <v>193</v>
      </c>
      <c r="Q122" s="29" t="s">
        <v>193</v>
      </c>
      <c r="R122" s="29"/>
      <c r="S122" s="8" t="s">
        <v>193</v>
      </c>
      <c r="T122" s="29" t="s">
        <v>193</v>
      </c>
      <c r="U122" s="27"/>
      <c r="V122" s="27"/>
      <c r="W122" s="27" t="s">
        <v>193</v>
      </c>
      <c r="X122" s="27"/>
      <c r="Y122" s="27"/>
      <c r="Z122" s="27"/>
      <c r="AA122" s="1"/>
      <c r="AB122" s="1"/>
      <c r="AC122" s="1"/>
      <c r="AD122" s="1"/>
      <c r="AE122" s="1"/>
      <c r="AF122" s="29"/>
      <c r="AG122" s="27"/>
      <c r="AH122" s="27"/>
      <c r="AI122" s="27"/>
      <c r="AJ122" s="51"/>
      <c r="AK122" s="29"/>
      <c r="AL122" s="38"/>
      <c r="AM122" s="38"/>
      <c r="AN122" s="29"/>
      <c r="AO122" s="29"/>
      <c r="AP122" s="27"/>
      <c r="AQ122" s="27"/>
      <c r="AR122" s="27"/>
      <c r="AS122" s="27"/>
      <c r="AT122" s="27"/>
      <c r="AU122" s="27"/>
      <c r="AV122" s="29"/>
      <c r="AW122" s="29"/>
      <c r="AX122" s="28"/>
      <c r="AY122" s="28"/>
      <c r="AZ122" s="29"/>
      <c r="BA122" s="30"/>
      <c r="BB122" s="3" t="str">
        <f t="shared" si="14"/>
        <v/>
      </c>
      <c r="BC122" s="3" t="str">
        <f t="shared" si="15"/>
        <v/>
      </c>
      <c r="BD122" s="3" t="str">
        <f t="shared" si="16"/>
        <v>FALSE°</v>
      </c>
      <c r="BE122" s="3" t="str">
        <f t="shared" si="17"/>
        <v/>
      </c>
      <c r="BF122" s="3" t="str">
        <f t="shared" si="18"/>
        <v/>
      </c>
      <c r="BG122" s="3" t="str">
        <f t="shared" si="19"/>
        <v>FALSE°</v>
      </c>
      <c r="BH122" s="3" t="str">
        <f t="shared" si="20"/>
        <v/>
      </c>
      <c r="BI122" s="3" t="str">
        <f t="shared" si="21"/>
        <v/>
      </c>
      <c r="BJ122" s="3" t="str">
        <f t="shared" si="22"/>
        <v/>
      </c>
      <c r="BK122" s="3" t="str">
        <f t="shared" si="23"/>
        <v/>
      </c>
      <c r="BL122" s="3" t="str">
        <f t="shared" si="24"/>
        <v/>
      </c>
      <c r="BM122" s="3" t="str">
        <f t="shared" si="25"/>
        <v/>
      </c>
    </row>
    <row r="123" spans="1:65" s="15" customFormat="1">
      <c r="A123" s="26"/>
      <c r="B123" s="27"/>
      <c r="C123" s="27"/>
      <c r="D123" s="28"/>
      <c r="E123" s="28"/>
      <c r="F123" s="28"/>
      <c r="G123" s="28"/>
      <c r="H123" s="29"/>
      <c r="I123" s="29"/>
      <c r="J123" s="29" t="s">
        <v>193</v>
      </c>
      <c r="K123" s="29"/>
      <c r="L123" s="29"/>
      <c r="M123" s="29"/>
      <c r="N123" s="27"/>
      <c r="O123" s="27"/>
      <c r="P123" s="29" t="s">
        <v>193</v>
      </c>
      <c r="Q123" s="29" t="s">
        <v>193</v>
      </c>
      <c r="R123" s="29"/>
      <c r="S123" s="8" t="s">
        <v>193</v>
      </c>
      <c r="T123" s="29" t="s">
        <v>193</v>
      </c>
      <c r="U123" s="27"/>
      <c r="V123" s="27"/>
      <c r="W123" s="27" t="s">
        <v>193</v>
      </c>
      <c r="X123" s="27"/>
      <c r="Y123" s="27"/>
      <c r="Z123" s="27"/>
      <c r="AA123" s="1"/>
      <c r="AB123" s="1"/>
      <c r="AC123" s="1"/>
      <c r="AD123" s="1"/>
      <c r="AE123" s="1"/>
      <c r="AF123" s="29"/>
      <c r="AG123" s="27"/>
      <c r="AH123" s="27"/>
      <c r="AI123" s="27"/>
      <c r="AJ123" s="51"/>
      <c r="AK123" s="29"/>
      <c r="AL123" s="38"/>
      <c r="AM123" s="38"/>
      <c r="AN123" s="29"/>
      <c r="AO123" s="29"/>
      <c r="AP123" s="27"/>
      <c r="AQ123" s="27"/>
      <c r="AR123" s="27"/>
      <c r="AS123" s="27"/>
      <c r="AT123" s="27"/>
      <c r="AU123" s="27"/>
      <c r="AV123" s="29"/>
      <c r="AW123" s="29"/>
      <c r="AX123" s="28"/>
      <c r="AY123" s="28"/>
      <c r="AZ123" s="29"/>
      <c r="BA123" s="30"/>
      <c r="BB123" s="3" t="str">
        <f t="shared" si="14"/>
        <v/>
      </c>
      <c r="BC123" s="3" t="str">
        <f t="shared" si="15"/>
        <v/>
      </c>
      <c r="BD123" s="3" t="str">
        <f t="shared" si="16"/>
        <v>FALSE°</v>
      </c>
      <c r="BE123" s="3" t="str">
        <f t="shared" si="17"/>
        <v/>
      </c>
      <c r="BF123" s="3" t="str">
        <f t="shared" si="18"/>
        <v/>
      </c>
      <c r="BG123" s="3" t="str">
        <f t="shared" si="19"/>
        <v>FALSE°</v>
      </c>
      <c r="BH123" s="3" t="str">
        <f t="shared" si="20"/>
        <v/>
      </c>
      <c r="BI123" s="3" t="str">
        <f t="shared" si="21"/>
        <v/>
      </c>
      <c r="BJ123" s="3" t="str">
        <f t="shared" si="22"/>
        <v/>
      </c>
      <c r="BK123" s="3" t="str">
        <f t="shared" si="23"/>
        <v/>
      </c>
      <c r="BL123" s="3" t="str">
        <f t="shared" si="24"/>
        <v/>
      </c>
      <c r="BM123" s="3" t="str">
        <f t="shared" si="25"/>
        <v/>
      </c>
    </row>
    <row r="124" spans="1:65" s="15" customFormat="1">
      <c r="A124" s="26"/>
      <c r="B124" s="27"/>
      <c r="C124" s="27"/>
      <c r="D124" s="28"/>
      <c r="E124" s="28"/>
      <c r="F124" s="28"/>
      <c r="G124" s="28"/>
      <c r="H124" s="29"/>
      <c r="I124" s="29"/>
      <c r="J124" s="29" t="s">
        <v>193</v>
      </c>
      <c r="K124" s="29"/>
      <c r="L124" s="29"/>
      <c r="M124" s="29"/>
      <c r="N124" s="27"/>
      <c r="O124" s="27"/>
      <c r="P124" s="29" t="s">
        <v>193</v>
      </c>
      <c r="Q124" s="29" t="s">
        <v>193</v>
      </c>
      <c r="R124" s="29"/>
      <c r="S124" s="8" t="s">
        <v>193</v>
      </c>
      <c r="T124" s="29" t="s">
        <v>193</v>
      </c>
      <c r="U124" s="27"/>
      <c r="V124" s="27"/>
      <c r="W124" s="27" t="s">
        <v>193</v>
      </c>
      <c r="X124" s="27"/>
      <c r="Y124" s="27"/>
      <c r="Z124" s="27"/>
      <c r="AA124" s="1"/>
      <c r="AB124" s="1"/>
      <c r="AC124" s="1"/>
      <c r="AD124" s="1"/>
      <c r="AE124" s="1"/>
      <c r="AF124" s="29"/>
      <c r="AG124" s="27"/>
      <c r="AH124" s="27"/>
      <c r="AI124" s="27"/>
      <c r="AJ124" s="51"/>
      <c r="AK124" s="29"/>
      <c r="AL124" s="38"/>
      <c r="AM124" s="38"/>
      <c r="AN124" s="29"/>
      <c r="AO124" s="29"/>
      <c r="AP124" s="27"/>
      <c r="AQ124" s="27"/>
      <c r="AR124" s="27"/>
      <c r="AS124" s="27"/>
      <c r="AT124" s="27"/>
      <c r="AU124" s="27"/>
      <c r="AV124" s="29"/>
      <c r="AW124" s="29"/>
      <c r="AX124" s="28"/>
      <c r="AY124" s="28"/>
      <c r="AZ124" s="29"/>
      <c r="BA124" s="30"/>
      <c r="BB124" s="3" t="str">
        <f t="shared" si="14"/>
        <v/>
      </c>
      <c r="BC124" s="3" t="str">
        <f t="shared" si="15"/>
        <v/>
      </c>
      <c r="BD124" s="3" t="str">
        <f t="shared" si="16"/>
        <v>FALSE°</v>
      </c>
      <c r="BE124" s="3" t="str">
        <f t="shared" si="17"/>
        <v/>
      </c>
      <c r="BF124" s="3" t="str">
        <f t="shared" si="18"/>
        <v/>
      </c>
      <c r="BG124" s="3" t="str">
        <f t="shared" si="19"/>
        <v>FALSE°</v>
      </c>
      <c r="BH124" s="3" t="str">
        <f t="shared" si="20"/>
        <v/>
      </c>
      <c r="BI124" s="3" t="str">
        <f t="shared" si="21"/>
        <v/>
      </c>
      <c r="BJ124" s="3" t="str">
        <f t="shared" si="22"/>
        <v/>
      </c>
      <c r="BK124" s="3" t="str">
        <f t="shared" si="23"/>
        <v/>
      </c>
      <c r="BL124" s="3" t="str">
        <f t="shared" si="24"/>
        <v/>
      </c>
      <c r="BM124" s="3" t="str">
        <f t="shared" si="25"/>
        <v/>
      </c>
    </row>
    <row r="125" spans="1:65" s="15" customFormat="1">
      <c r="A125" s="26"/>
      <c r="B125" s="27"/>
      <c r="C125" s="27"/>
      <c r="D125" s="28"/>
      <c r="E125" s="28"/>
      <c r="F125" s="28"/>
      <c r="G125" s="28"/>
      <c r="H125" s="29"/>
      <c r="I125" s="29"/>
      <c r="J125" s="29" t="s">
        <v>193</v>
      </c>
      <c r="K125" s="29"/>
      <c r="L125" s="29"/>
      <c r="M125" s="29"/>
      <c r="N125" s="27"/>
      <c r="O125" s="27"/>
      <c r="P125" s="29" t="s">
        <v>193</v>
      </c>
      <c r="Q125" s="29" t="s">
        <v>193</v>
      </c>
      <c r="R125" s="29"/>
      <c r="S125" s="8" t="s">
        <v>193</v>
      </c>
      <c r="T125" s="29" t="s">
        <v>193</v>
      </c>
      <c r="U125" s="27"/>
      <c r="V125" s="27"/>
      <c r="W125" s="27" t="s">
        <v>193</v>
      </c>
      <c r="X125" s="27"/>
      <c r="Y125" s="27"/>
      <c r="Z125" s="27"/>
      <c r="AA125" s="1"/>
      <c r="AB125" s="1"/>
      <c r="AC125" s="1"/>
      <c r="AD125" s="1"/>
      <c r="AE125" s="1"/>
      <c r="AF125" s="29"/>
      <c r="AG125" s="27"/>
      <c r="AH125" s="27"/>
      <c r="AI125" s="27"/>
      <c r="AJ125" s="51"/>
      <c r="AK125" s="29"/>
      <c r="AL125" s="38"/>
      <c r="AM125" s="38"/>
      <c r="AN125" s="29"/>
      <c r="AO125" s="29"/>
      <c r="AP125" s="27"/>
      <c r="AQ125" s="27"/>
      <c r="AR125" s="27"/>
      <c r="AS125" s="27"/>
      <c r="AT125" s="27"/>
      <c r="AU125" s="27"/>
      <c r="AV125" s="29"/>
      <c r="AW125" s="29"/>
      <c r="AX125" s="28"/>
      <c r="AY125" s="28"/>
      <c r="AZ125" s="29"/>
      <c r="BA125" s="30"/>
      <c r="BB125" s="3" t="str">
        <f t="shared" si="14"/>
        <v/>
      </c>
      <c r="BC125" s="3" t="str">
        <f t="shared" si="15"/>
        <v/>
      </c>
      <c r="BD125" s="3" t="str">
        <f t="shared" si="16"/>
        <v>FALSE°</v>
      </c>
      <c r="BE125" s="3" t="str">
        <f t="shared" si="17"/>
        <v/>
      </c>
      <c r="BF125" s="3" t="str">
        <f t="shared" si="18"/>
        <v/>
      </c>
      <c r="BG125" s="3" t="str">
        <f t="shared" si="19"/>
        <v>FALSE°</v>
      </c>
      <c r="BH125" s="3" t="str">
        <f t="shared" si="20"/>
        <v/>
      </c>
      <c r="BI125" s="3" t="str">
        <f t="shared" si="21"/>
        <v/>
      </c>
      <c r="BJ125" s="3" t="str">
        <f t="shared" si="22"/>
        <v/>
      </c>
      <c r="BK125" s="3" t="str">
        <f t="shared" si="23"/>
        <v/>
      </c>
      <c r="BL125" s="3" t="str">
        <f t="shared" si="24"/>
        <v/>
      </c>
      <c r="BM125" s="3" t="str">
        <f t="shared" si="25"/>
        <v/>
      </c>
    </row>
    <row r="126" spans="1:65" s="15" customFormat="1">
      <c r="A126" s="26"/>
      <c r="B126" s="27"/>
      <c r="C126" s="27"/>
      <c r="D126" s="28"/>
      <c r="E126" s="28"/>
      <c r="F126" s="28"/>
      <c r="G126" s="28"/>
      <c r="H126" s="29"/>
      <c r="I126" s="29"/>
      <c r="J126" s="29" t="s">
        <v>193</v>
      </c>
      <c r="K126" s="29"/>
      <c r="L126" s="29"/>
      <c r="M126" s="29"/>
      <c r="N126" s="27"/>
      <c r="O126" s="27"/>
      <c r="P126" s="29" t="s">
        <v>193</v>
      </c>
      <c r="Q126" s="29" t="s">
        <v>193</v>
      </c>
      <c r="R126" s="29"/>
      <c r="S126" s="8" t="s">
        <v>193</v>
      </c>
      <c r="T126" s="29" t="s">
        <v>193</v>
      </c>
      <c r="U126" s="27"/>
      <c r="V126" s="27"/>
      <c r="W126" s="27" t="s">
        <v>193</v>
      </c>
      <c r="X126" s="27"/>
      <c r="Y126" s="27"/>
      <c r="Z126" s="27"/>
      <c r="AA126" s="1"/>
      <c r="AB126" s="1"/>
      <c r="AC126" s="1"/>
      <c r="AD126" s="1"/>
      <c r="AE126" s="1"/>
      <c r="AF126" s="29"/>
      <c r="AG126" s="27"/>
      <c r="AH126" s="27"/>
      <c r="AI126" s="27"/>
      <c r="AJ126" s="51"/>
      <c r="AK126" s="29"/>
      <c r="AL126" s="38"/>
      <c r="AM126" s="38"/>
      <c r="AN126" s="29"/>
      <c r="AO126" s="29"/>
      <c r="AP126" s="27"/>
      <c r="AQ126" s="27"/>
      <c r="AR126" s="27"/>
      <c r="AS126" s="27"/>
      <c r="AT126" s="27"/>
      <c r="AU126" s="27"/>
      <c r="AV126" s="29"/>
      <c r="AW126" s="29"/>
      <c r="AX126" s="28"/>
      <c r="AY126" s="28"/>
      <c r="AZ126" s="29"/>
      <c r="BA126" s="30"/>
      <c r="BB126" s="3" t="str">
        <f t="shared" si="14"/>
        <v/>
      </c>
      <c r="BC126" s="3" t="str">
        <f t="shared" si="15"/>
        <v/>
      </c>
      <c r="BD126" s="3" t="str">
        <f t="shared" si="16"/>
        <v>FALSE°</v>
      </c>
      <c r="BE126" s="3" t="str">
        <f t="shared" si="17"/>
        <v/>
      </c>
      <c r="BF126" s="3" t="str">
        <f t="shared" si="18"/>
        <v/>
      </c>
      <c r="BG126" s="3" t="str">
        <f t="shared" si="19"/>
        <v>FALSE°</v>
      </c>
      <c r="BH126" s="3" t="str">
        <f t="shared" si="20"/>
        <v/>
      </c>
      <c r="BI126" s="3" t="str">
        <f t="shared" si="21"/>
        <v/>
      </c>
      <c r="BJ126" s="3" t="str">
        <f t="shared" si="22"/>
        <v/>
      </c>
      <c r="BK126" s="3" t="str">
        <f t="shared" si="23"/>
        <v/>
      </c>
      <c r="BL126" s="3" t="str">
        <f t="shared" si="24"/>
        <v/>
      </c>
      <c r="BM126" s="3" t="str">
        <f t="shared" si="25"/>
        <v/>
      </c>
    </row>
    <row r="127" spans="1:65" s="15" customFormat="1">
      <c r="A127" s="26"/>
      <c r="B127" s="27"/>
      <c r="C127" s="27"/>
      <c r="D127" s="28"/>
      <c r="E127" s="28"/>
      <c r="F127" s="28"/>
      <c r="G127" s="28"/>
      <c r="H127" s="29"/>
      <c r="I127" s="29"/>
      <c r="J127" s="29" t="s">
        <v>193</v>
      </c>
      <c r="K127" s="29"/>
      <c r="L127" s="29"/>
      <c r="M127" s="29"/>
      <c r="N127" s="27"/>
      <c r="O127" s="27"/>
      <c r="P127" s="29" t="s">
        <v>193</v>
      </c>
      <c r="Q127" s="29" t="s">
        <v>193</v>
      </c>
      <c r="R127" s="29"/>
      <c r="S127" s="8" t="s">
        <v>193</v>
      </c>
      <c r="T127" s="29" t="s">
        <v>193</v>
      </c>
      <c r="U127" s="27"/>
      <c r="V127" s="27"/>
      <c r="W127" s="27" t="s">
        <v>193</v>
      </c>
      <c r="X127" s="27"/>
      <c r="Y127" s="27"/>
      <c r="Z127" s="27"/>
      <c r="AA127" s="1"/>
      <c r="AB127" s="1"/>
      <c r="AC127" s="1"/>
      <c r="AD127" s="1"/>
      <c r="AE127" s="1"/>
      <c r="AF127" s="29"/>
      <c r="AG127" s="27"/>
      <c r="AH127" s="27"/>
      <c r="AI127" s="27"/>
      <c r="AJ127" s="51"/>
      <c r="AK127" s="29"/>
      <c r="AL127" s="38"/>
      <c r="AM127" s="38"/>
      <c r="AN127" s="29"/>
      <c r="AO127" s="29"/>
      <c r="AP127" s="27"/>
      <c r="AQ127" s="27"/>
      <c r="AR127" s="27"/>
      <c r="AS127" s="27"/>
      <c r="AT127" s="27"/>
      <c r="AU127" s="27"/>
      <c r="AV127" s="29"/>
      <c r="AW127" s="29"/>
      <c r="AX127" s="28"/>
      <c r="AY127" s="28"/>
      <c r="AZ127" s="29"/>
      <c r="BA127" s="30"/>
      <c r="BB127" s="3" t="str">
        <f t="shared" si="14"/>
        <v/>
      </c>
      <c r="BC127" s="3" t="str">
        <f t="shared" si="15"/>
        <v/>
      </c>
      <c r="BD127" s="3" t="str">
        <f t="shared" si="16"/>
        <v>FALSE°</v>
      </c>
      <c r="BE127" s="3" t="str">
        <f t="shared" si="17"/>
        <v/>
      </c>
      <c r="BF127" s="3" t="str">
        <f t="shared" si="18"/>
        <v/>
      </c>
      <c r="BG127" s="3" t="str">
        <f t="shared" si="19"/>
        <v>FALSE°</v>
      </c>
      <c r="BH127" s="3" t="str">
        <f t="shared" si="20"/>
        <v/>
      </c>
      <c r="BI127" s="3" t="str">
        <f t="shared" si="21"/>
        <v/>
      </c>
      <c r="BJ127" s="3" t="str">
        <f t="shared" si="22"/>
        <v/>
      </c>
      <c r="BK127" s="3" t="str">
        <f t="shared" si="23"/>
        <v/>
      </c>
      <c r="BL127" s="3" t="str">
        <f t="shared" si="24"/>
        <v/>
      </c>
      <c r="BM127" s="3" t="str">
        <f t="shared" si="25"/>
        <v/>
      </c>
    </row>
    <row r="128" spans="1:65" s="15" customFormat="1">
      <c r="A128" s="26"/>
      <c r="B128" s="27"/>
      <c r="C128" s="27"/>
      <c r="D128" s="28"/>
      <c r="E128" s="28"/>
      <c r="F128" s="28"/>
      <c r="G128" s="28"/>
      <c r="H128" s="29"/>
      <c r="I128" s="29"/>
      <c r="J128" s="29" t="s">
        <v>193</v>
      </c>
      <c r="K128" s="29"/>
      <c r="L128" s="29"/>
      <c r="M128" s="29"/>
      <c r="N128" s="27"/>
      <c r="O128" s="27"/>
      <c r="P128" s="29" t="s">
        <v>193</v>
      </c>
      <c r="Q128" s="29" t="s">
        <v>193</v>
      </c>
      <c r="R128" s="29"/>
      <c r="S128" s="8" t="s">
        <v>193</v>
      </c>
      <c r="T128" s="29" t="s">
        <v>193</v>
      </c>
      <c r="U128" s="27"/>
      <c r="V128" s="27"/>
      <c r="W128" s="27" t="s">
        <v>193</v>
      </c>
      <c r="X128" s="27"/>
      <c r="Y128" s="27"/>
      <c r="Z128" s="27"/>
      <c r="AA128" s="1"/>
      <c r="AB128" s="1"/>
      <c r="AC128" s="1"/>
      <c r="AD128" s="1"/>
      <c r="AE128" s="1"/>
      <c r="AF128" s="29"/>
      <c r="AG128" s="27"/>
      <c r="AH128" s="27"/>
      <c r="AI128" s="27"/>
      <c r="AJ128" s="51"/>
      <c r="AK128" s="29"/>
      <c r="AL128" s="38"/>
      <c r="AM128" s="38"/>
      <c r="AN128" s="29"/>
      <c r="AO128" s="29"/>
      <c r="AP128" s="27"/>
      <c r="AQ128" s="27"/>
      <c r="AR128" s="27"/>
      <c r="AS128" s="27"/>
      <c r="AT128" s="27"/>
      <c r="AU128" s="27"/>
      <c r="AV128" s="29"/>
      <c r="AW128" s="29"/>
      <c r="AX128" s="28"/>
      <c r="AY128" s="28"/>
      <c r="AZ128" s="29"/>
      <c r="BA128" s="30"/>
      <c r="BB128" s="3" t="str">
        <f t="shared" si="14"/>
        <v/>
      </c>
      <c r="BC128" s="3" t="str">
        <f t="shared" si="15"/>
        <v/>
      </c>
      <c r="BD128" s="3" t="str">
        <f t="shared" si="16"/>
        <v>FALSE°</v>
      </c>
      <c r="BE128" s="3" t="str">
        <f t="shared" si="17"/>
        <v/>
      </c>
      <c r="BF128" s="3" t="str">
        <f t="shared" si="18"/>
        <v/>
      </c>
      <c r="BG128" s="3" t="str">
        <f t="shared" si="19"/>
        <v>FALSE°</v>
      </c>
      <c r="BH128" s="3" t="str">
        <f t="shared" si="20"/>
        <v/>
      </c>
      <c r="BI128" s="3" t="str">
        <f t="shared" si="21"/>
        <v/>
      </c>
      <c r="BJ128" s="3" t="str">
        <f t="shared" si="22"/>
        <v/>
      </c>
      <c r="BK128" s="3" t="str">
        <f t="shared" si="23"/>
        <v/>
      </c>
      <c r="BL128" s="3" t="str">
        <f t="shared" si="24"/>
        <v/>
      </c>
      <c r="BM128" s="3" t="str">
        <f t="shared" si="25"/>
        <v/>
      </c>
    </row>
    <row r="129" spans="1:65" s="15" customFormat="1">
      <c r="A129" s="26"/>
      <c r="B129" s="27"/>
      <c r="C129" s="27"/>
      <c r="D129" s="28"/>
      <c r="E129" s="28"/>
      <c r="F129" s="28"/>
      <c r="G129" s="28"/>
      <c r="H129" s="29"/>
      <c r="I129" s="29"/>
      <c r="J129" s="29" t="str">
        <f t="shared" ref="J129:J142" si="26">CONCATENATE(IF(B129&lt;&gt;"","visually",""),IF(AND(B129&lt;&gt;"",C129&lt;&gt;"")," and ",""),IF(C129&lt;&gt;"","acoustically",""))</f>
        <v/>
      </c>
      <c r="K129" s="29"/>
      <c r="L129" s="29"/>
      <c r="M129" s="29"/>
      <c r="N129" s="27"/>
      <c r="O129" s="27"/>
      <c r="P129" s="29" t="str">
        <f t="shared" ref="P129:P142" si="27">IF(N129="","",IF(RIGHT(BD129,1)="N",LEFT(BD129,(FIND("°",BD129)-1)),IF(RIGHT(BD129,1)="S",CONCATENATE("-",LEFT(BD129,(FIND("°",BD129)-1))),"Error")))</f>
        <v/>
      </c>
      <c r="Q129" s="29" t="str">
        <f t="shared" ref="Q129:Q142" si="28">IF(O129="","",IF(RIGHT(BG129,1)="E",LEFT(BG129,(FIND("°",BG129)-1)),IF(RIGHT(BG129,1)="W",CONCATENATE("-",LEFT(BG129,(FIND("°",BG129)-1))),"Error")))</f>
        <v/>
      </c>
      <c r="R129" s="29"/>
      <c r="S129" s="8" t="str">
        <f t="shared" ref="S129:S142" si="29">IF(R129&lt;&gt;"",VLOOKUP(R129,R$144:T$239,2,0),"")</f>
        <v/>
      </c>
      <c r="T129" s="29" t="str">
        <f t="shared" ref="T129:T142" si="30">IF(R129&lt;&gt;"",VLOOKUP(R129,$R$144:$T$239,3,0),"")</f>
        <v/>
      </c>
      <c r="U129" s="27"/>
      <c r="V129" s="27"/>
      <c r="W129" s="27" t="str">
        <f t="shared" ref="W129:W142" si="31">IF(U129+V129=0,"",U129+V129)</f>
        <v/>
      </c>
      <c r="X129" s="27"/>
      <c r="Y129" s="27"/>
      <c r="Z129" s="27"/>
      <c r="AA129" s="1"/>
      <c r="AB129" s="1"/>
      <c r="AC129" s="1"/>
      <c r="AD129" s="1"/>
      <c r="AE129" s="1"/>
      <c r="AF129" s="29"/>
      <c r="AG129" s="27"/>
      <c r="AH129" s="27"/>
      <c r="AI129" s="27"/>
      <c r="AJ129" s="51"/>
      <c r="AK129" s="29"/>
      <c r="AL129" s="38"/>
      <c r="AM129" s="38"/>
      <c r="AN129" s="29"/>
      <c r="AO129" s="29"/>
      <c r="AP129" s="27"/>
      <c r="AQ129" s="27"/>
      <c r="AR129" s="27"/>
      <c r="AS129" s="27"/>
      <c r="AT129" s="27"/>
      <c r="AU129" s="27"/>
      <c r="AV129" s="29"/>
      <c r="AW129" s="29"/>
      <c r="AX129" s="28"/>
      <c r="AY129" s="28"/>
      <c r="AZ129" s="29"/>
      <c r="BA129" s="30"/>
      <c r="BB129" s="3" t="str">
        <f t="shared" si="14"/>
        <v/>
      </c>
      <c r="BC129" s="3" t="str">
        <f t="shared" si="15"/>
        <v/>
      </c>
      <c r="BD129" s="3" t="str">
        <f t="shared" si="16"/>
        <v>FALSE°</v>
      </c>
      <c r="BE129" s="3" t="str">
        <f t="shared" si="17"/>
        <v/>
      </c>
      <c r="BF129" s="3" t="str">
        <f t="shared" si="18"/>
        <v/>
      </c>
      <c r="BG129" s="3" t="str">
        <f t="shared" si="19"/>
        <v>FALSE°</v>
      </c>
      <c r="BH129" s="3" t="str">
        <f t="shared" si="20"/>
        <v/>
      </c>
      <c r="BI129" s="3" t="str">
        <f t="shared" si="21"/>
        <v/>
      </c>
      <c r="BJ129" s="3" t="str">
        <f t="shared" si="22"/>
        <v/>
      </c>
      <c r="BK129" s="3" t="str">
        <f t="shared" si="23"/>
        <v/>
      </c>
      <c r="BL129" s="3" t="str">
        <f t="shared" si="24"/>
        <v/>
      </c>
      <c r="BM129" s="3" t="str">
        <f t="shared" si="25"/>
        <v/>
      </c>
    </row>
    <row r="130" spans="1:65" s="15" customFormat="1">
      <c r="A130" s="26"/>
      <c r="B130" s="27"/>
      <c r="C130" s="27"/>
      <c r="D130" s="28"/>
      <c r="E130" s="28"/>
      <c r="F130" s="28"/>
      <c r="G130" s="28"/>
      <c r="H130" s="29"/>
      <c r="I130" s="29"/>
      <c r="J130" s="29" t="str">
        <f t="shared" si="26"/>
        <v/>
      </c>
      <c r="K130" s="29"/>
      <c r="L130" s="29"/>
      <c r="M130" s="29"/>
      <c r="N130" s="27"/>
      <c r="O130" s="27"/>
      <c r="P130" s="29" t="str">
        <f t="shared" si="27"/>
        <v/>
      </c>
      <c r="Q130" s="29" t="str">
        <f t="shared" si="28"/>
        <v/>
      </c>
      <c r="R130" s="29"/>
      <c r="S130" s="8" t="str">
        <f t="shared" si="29"/>
        <v/>
      </c>
      <c r="T130" s="29" t="str">
        <f t="shared" si="30"/>
        <v/>
      </c>
      <c r="U130" s="27"/>
      <c r="V130" s="27"/>
      <c r="W130" s="27" t="str">
        <f t="shared" si="31"/>
        <v/>
      </c>
      <c r="X130" s="27"/>
      <c r="Y130" s="27"/>
      <c r="Z130" s="27"/>
      <c r="AA130" s="1"/>
      <c r="AB130" s="1"/>
      <c r="AC130" s="1"/>
      <c r="AD130" s="1"/>
      <c r="AE130" s="1"/>
      <c r="AF130" s="29"/>
      <c r="AG130" s="27"/>
      <c r="AH130" s="27"/>
      <c r="AI130" s="27"/>
      <c r="AJ130" s="51"/>
      <c r="AK130" s="29"/>
      <c r="AL130" s="38"/>
      <c r="AM130" s="38"/>
      <c r="AN130" s="29"/>
      <c r="AO130" s="29"/>
      <c r="AP130" s="27"/>
      <c r="AQ130" s="27"/>
      <c r="AR130" s="27"/>
      <c r="AS130" s="27"/>
      <c r="AT130" s="27"/>
      <c r="AU130" s="27"/>
      <c r="AV130" s="29"/>
      <c r="AW130" s="29"/>
      <c r="AX130" s="28"/>
      <c r="AY130" s="28"/>
      <c r="AZ130" s="29"/>
      <c r="BA130" s="30"/>
      <c r="BB130" s="3" t="str">
        <f t="shared" si="14"/>
        <v/>
      </c>
      <c r="BC130" s="3" t="str">
        <f t="shared" si="15"/>
        <v/>
      </c>
      <c r="BD130" s="3" t="str">
        <f t="shared" si="16"/>
        <v>FALSE°</v>
      </c>
      <c r="BE130" s="3" t="str">
        <f t="shared" si="17"/>
        <v/>
      </c>
      <c r="BF130" s="3" t="str">
        <f t="shared" si="18"/>
        <v/>
      </c>
      <c r="BG130" s="3" t="str">
        <f t="shared" si="19"/>
        <v>FALSE°</v>
      </c>
      <c r="BH130" s="3" t="str">
        <f t="shared" si="20"/>
        <v/>
      </c>
      <c r="BI130" s="3" t="str">
        <f t="shared" si="21"/>
        <v/>
      </c>
      <c r="BJ130" s="3" t="str">
        <f t="shared" si="22"/>
        <v/>
      </c>
      <c r="BK130" s="3" t="str">
        <f t="shared" si="23"/>
        <v/>
      </c>
      <c r="BL130" s="3" t="str">
        <f t="shared" si="24"/>
        <v/>
      </c>
      <c r="BM130" s="3" t="str">
        <f t="shared" si="25"/>
        <v/>
      </c>
    </row>
    <row r="131" spans="1:65" s="15" customFormat="1">
      <c r="A131" s="26"/>
      <c r="B131" s="27"/>
      <c r="C131" s="27"/>
      <c r="D131" s="28"/>
      <c r="E131" s="28"/>
      <c r="F131" s="28"/>
      <c r="G131" s="28"/>
      <c r="H131" s="29"/>
      <c r="I131" s="29"/>
      <c r="J131" s="29" t="str">
        <f t="shared" si="26"/>
        <v/>
      </c>
      <c r="K131" s="29"/>
      <c r="L131" s="29"/>
      <c r="M131" s="29"/>
      <c r="N131" s="27"/>
      <c r="O131" s="27"/>
      <c r="P131" s="29" t="str">
        <f t="shared" si="27"/>
        <v/>
      </c>
      <c r="Q131" s="29" t="str">
        <f t="shared" si="28"/>
        <v/>
      </c>
      <c r="R131" s="29"/>
      <c r="S131" s="8" t="str">
        <f t="shared" si="29"/>
        <v/>
      </c>
      <c r="T131" s="29" t="str">
        <f t="shared" si="30"/>
        <v/>
      </c>
      <c r="U131" s="27"/>
      <c r="V131" s="27"/>
      <c r="W131" s="27" t="str">
        <f t="shared" si="31"/>
        <v/>
      </c>
      <c r="X131" s="27"/>
      <c r="Y131" s="27"/>
      <c r="Z131" s="27"/>
      <c r="AA131" s="1"/>
      <c r="AB131" s="1"/>
      <c r="AC131" s="1"/>
      <c r="AD131" s="1"/>
      <c r="AE131" s="1"/>
      <c r="AF131" s="29"/>
      <c r="AG131" s="27"/>
      <c r="AH131" s="27"/>
      <c r="AI131" s="27"/>
      <c r="AJ131" s="51"/>
      <c r="AK131" s="29"/>
      <c r="AL131" s="38"/>
      <c r="AM131" s="38"/>
      <c r="AN131" s="29"/>
      <c r="AO131" s="29"/>
      <c r="AP131" s="27"/>
      <c r="AQ131" s="27"/>
      <c r="AR131" s="27"/>
      <c r="AS131" s="27"/>
      <c r="AT131" s="27"/>
      <c r="AU131" s="27"/>
      <c r="AV131" s="29"/>
      <c r="AW131" s="29"/>
      <c r="AX131" s="28"/>
      <c r="AY131" s="28"/>
      <c r="AZ131" s="29"/>
      <c r="BA131" s="30"/>
      <c r="BB131" s="3" t="str">
        <f t="shared" si="14"/>
        <v/>
      </c>
      <c r="BC131" s="3" t="str">
        <f t="shared" si="15"/>
        <v/>
      </c>
      <c r="BD131" s="3" t="str">
        <f t="shared" si="16"/>
        <v>FALSE°</v>
      </c>
      <c r="BE131" s="3" t="str">
        <f t="shared" si="17"/>
        <v/>
      </c>
      <c r="BF131" s="3" t="str">
        <f t="shared" si="18"/>
        <v/>
      </c>
      <c r="BG131" s="3" t="str">
        <f t="shared" si="19"/>
        <v>FALSE°</v>
      </c>
      <c r="BH131" s="3" t="str">
        <f t="shared" si="20"/>
        <v/>
      </c>
      <c r="BI131" s="3" t="str">
        <f t="shared" si="21"/>
        <v/>
      </c>
      <c r="BJ131" s="3" t="str">
        <f t="shared" si="22"/>
        <v/>
      </c>
      <c r="BK131" s="3" t="str">
        <f t="shared" si="23"/>
        <v/>
      </c>
      <c r="BL131" s="3" t="str">
        <f t="shared" si="24"/>
        <v/>
      </c>
      <c r="BM131" s="3" t="str">
        <f t="shared" si="25"/>
        <v/>
      </c>
    </row>
    <row r="132" spans="1:65" s="15" customFormat="1">
      <c r="A132" s="26"/>
      <c r="B132" s="27"/>
      <c r="C132" s="27"/>
      <c r="D132" s="28"/>
      <c r="E132" s="28"/>
      <c r="F132" s="28"/>
      <c r="G132" s="28"/>
      <c r="H132" s="29"/>
      <c r="I132" s="29"/>
      <c r="J132" s="29" t="str">
        <f t="shared" si="26"/>
        <v/>
      </c>
      <c r="K132" s="29"/>
      <c r="L132" s="29"/>
      <c r="M132" s="29"/>
      <c r="N132" s="27"/>
      <c r="O132" s="27"/>
      <c r="P132" s="29" t="str">
        <f t="shared" si="27"/>
        <v/>
      </c>
      <c r="Q132" s="29" t="str">
        <f t="shared" si="28"/>
        <v/>
      </c>
      <c r="R132" s="29"/>
      <c r="S132" s="8" t="str">
        <f t="shared" si="29"/>
        <v/>
      </c>
      <c r="T132" s="29" t="str">
        <f t="shared" si="30"/>
        <v/>
      </c>
      <c r="U132" s="27"/>
      <c r="V132" s="27"/>
      <c r="W132" s="27" t="str">
        <f t="shared" si="31"/>
        <v/>
      </c>
      <c r="X132" s="27"/>
      <c r="Y132" s="27"/>
      <c r="Z132" s="27"/>
      <c r="AA132" s="1"/>
      <c r="AB132" s="1"/>
      <c r="AC132" s="1"/>
      <c r="AD132" s="1"/>
      <c r="AE132" s="1"/>
      <c r="AF132" s="29"/>
      <c r="AG132" s="27"/>
      <c r="AH132" s="27"/>
      <c r="AI132" s="27"/>
      <c r="AJ132" s="51"/>
      <c r="AK132" s="29"/>
      <c r="AL132" s="38"/>
      <c r="AM132" s="38"/>
      <c r="AN132" s="29"/>
      <c r="AO132" s="29"/>
      <c r="AP132" s="27"/>
      <c r="AQ132" s="27"/>
      <c r="AR132" s="27"/>
      <c r="AS132" s="27"/>
      <c r="AT132" s="27"/>
      <c r="AU132" s="27"/>
      <c r="AV132" s="29"/>
      <c r="AW132" s="29"/>
      <c r="AX132" s="28"/>
      <c r="AY132" s="28"/>
      <c r="AZ132" s="29"/>
      <c r="BA132" s="30"/>
      <c r="BB132" s="3" t="str">
        <f t="shared" si="14"/>
        <v/>
      </c>
      <c r="BC132" s="3" t="str">
        <f t="shared" si="15"/>
        <v/>
      </c>
      <c r="BD132" s="3" t="str">
        <f t="shared" si="16"/>
        <v>FALSE°</v>
      </c>
      <c r="BE132" s="3" t="str">
        <f t="shared" si="17"/>
        <v/>
      </c>
      <c r="BF132" s="3" t="str">
        <f t="shared" si="18"/>
        <v/>
      </c>
      <c r="BG132" s="3" t="str">
        <f t="shared" si="19"/>
        <v>FALSE°</v>
      </c>
      <c r="BH132" s="3" t="str">
        <f t="shared" si="20"/>
        <v/>
      </c>
      <c r="BI132" s="3" t="str">
        <f t="shared" si="21"/>
        <v/>
      </c>
      <c r="BJ132" s="3" t="str">
        <f t="shared" si="22"/>
        <v/>
      </c>
      <c r="BK132" s="3" t="str">
        <f t="shared" si="23"/>
        <v/>
      </c>
      <c r="BL132" s="3" t="str">
        <f t="shared" si="24"/>
        <v/>
      </c>
      <c r="BM132" s="3" t="str">
        <f t="shared" si="25"/>
        <v/>
      </c>
    </row>
    <row r="133" spans="1:65" s="15" customFormat="1">
      <c r="A133" s="26"/>
      <c r="B133" s="27"/>
      <c r="C133" s="27"/>
      <c r="D133" s="28"/>
      <c r="E133" s="28"/>
      <c r="F133" s="28"/>
      <c r="G133" s="28"/>
      <c r="H133" s="29"/>
      <c r="I133" s="29"/>
      <c r="J133" s="29" t="str">
        <f t="shared" si="26"/>
        <v/>
      </c>
      <c r="K133" s="29"/>
      <c r="L133" s="29"/>
      <c r="M133" s="29"/>
      <c r="N133" s="27"/>
      <c r="O133" s="27"/>
      <c r="P133" s="29" t="str">
        <f t="shared" si="27"/>
        <v/>
      </c>
      <c r="Q133" s="29" t="str">
        <f t="shared" si="28"/>
        <v/>
      </c>
      <c r="R133" s="29"/>
      <c r="S133" s="8" t="str">
        <f t="shared" si="29"/>
        <v/>
      </c>
      <c r="T133" s="29" t="str">
        <f t="shared" si="30"/>
        <v/>
      </c>
      <c r="U133" s="27"/>
      <c r="V133" s="27"/>
      <c r="W133" s="27" t="str">
        <f t="shared" si="31"/>
        <v/>
      </c>
      <c r="X133" s="27"/>
      <c r="Y133" s="27"/>
      <c r="Z133" s="27"/>
      <c r="AA133" s="1"/>
      <c r="AB133" s="1"/>
      <c r="AC133" s="1"/>
      <c r="AD133" s="1"/>
      <c r="AE133" s="1"/>
      <c r="AF133" s="29"/>
      <c r="AG133" s="27"/>
      <c r="AH133" s="27"/>
      <c r="AI133" s="27"/>
      <c r="AJ133" s="51"/>
      <c r="AK133" s="29"/>
      <c r="AL133" s="38"/>
      <c r="AM133" s="38"/>
      <c r="AN133" s="29"/>
      <c r="AO133" s="29"/>
      <c r="AP133" s="27"/>
      <c r="AQ133" s="27"/>
      <c r="AR133" s="27"/>
      <c r="AS133" s="27"/>
      <c r="AT133" s="27"/>
      <c r="AU133" s="27"/>
      <c r="AV133" s="29"/>
      <c r="AW133" s="29"/>
      <c r="AX133" s="28"/>
      <c r="AY133" s="28"/>
      <c r="AZ133" s="29"/>
      <c r="BA133" s="30"/>
      <c r="BB133" s="3" t="str">
        <f t="shared" si="14"/>
        <v/>
      </c>
      <c r="BC133" s="3" t="str">
        <f t="shared" si="15"/>
        <v/>
      </c>
      <c r="BD133" s="3" t="str">
        <f t="shared" si="16"/>
        <v>FALSE°</v>
      </c>
      <c r="BE133" s="3" t="str">
        <f t="shared" si="17"/>
        <v/>
      </c>
      <c r="BF133" s="3" t="str">
        <f t="shared" si="18"/>
        <v/>
      </c>
      <c r="BG133" s="3" t="str">
        <f t="shared" si="19"/>
        <v>FALSE°</v>
      </c>
      <c r="BH133" s="3" t="str">
        <f t="shared" si="20"/>
        <v/>
      </c>
      <c r="BI133" s="3" t="str">
        <f t="shared" si="21"/>
        <v/>
      </c>
      <c r="BJ133" s="3" t="str">
        <f t="shared" si="22"/>
        <v/>
      </c>
      <c r="BK133" s="3" t="str">
        <f t="shared" si="23"/>
        <v/>
      </c>
      <c r="BL133" s="3" t="str">
        <f t="shared" si="24"/>
        <v/>
      </c>
      <c r="BM133" s="3" t="str">
        <f t="shared" si="25"/>
        <v/>
      </c>
    </row>
    <row r="134" spans="1:65" s="15" customFormat="1">
      <c r="A134" s="26"/>
      <c r="B134" s="27"/>
      <c r="C134" s="27"/>
      <c r="D134" s="28"/>
      <c r="E134" s="28"/>
      <c r="F134" s="28"/>
      <c r="G134" s="28"/>
      <c r="H134" s="29"/>
      <c r="I134" s="29"/>
      <c r="J134" s="29" t="str">
        <f t="shared" si="26"/>
        <v/>
      </c>
      <c r="K134" s="29"/>
      <c r="L134" s="29"/>
      <c r="M134" s="29"/>
      <c r="N134" s="27"/>
      <c r="O134" s="27"/>
      <c r="P134" s="29" t="str">
        <f t="shared" si="27"/>
        <v/>
      </c>
      <c r="Q134" s="29" t="str">
        <f t="shared" si="28"/>
        <v/>
      </c>
      <c r="R134" s="29"/>
      <c r="S134" s="8" t="str">
        <f t="shared" si="29"/>
        <v/>
      </c>
      <c r="T134" s="29" t="str">
        <f t="shared" si="30"/>
        <v/>
      </c>
      <c r="U134" s="27"/>
      <c r="V134" s="27"/>
      <c r="W134" s="27" t="str">
        <f t="shared" si="31"/>
        <v/>
      </c>
      <c r="X134" s="27"/>
      <c r="Y134" s="27"/>
      <c r="Z134" s="27"/>
      <c r="AA134" s="1"/>
      <c r="AB134" s="1"/>
      <c r="AC134" s="1"/>
      <c r="AD134" s="1"/>
      <c r="AE134" s="1"/>
      <c r="AF134" s="29"/>
      <c r="AG134" s="27"/>
      <c r="AH134" s="27"/>
      <c r="AI134" s="27"/>
      <c r="AJ134" s="51"/>
      <c r="AK134" s="29"/>
      <c r="AL134" s="38"/>
      <c r="AM134" s="38"/>
      <c r="AN134" s="29"/>
      <c r="AO134" s="29"/>
      <c r="AP134" s="27"/>
      <c r="AQ134" s="27"/>
      <c r="AR134" s="27"/>
      <c r="AS134" s="27"/>
      <c r="AT134" s="27"/>
      <c r="AU134" s="27"/>
      <c r="AV134" s="29"/>
      <c r="AW134" s="29"/>
      <c r="AX134" s="28"/>
      <c r="AY134" s="28"/>
      <c r="AZ134" s="29"/>
      <c r="BA134" s="30"/>
      <c r="BB134" s="3" t="str">
        <f t="shared" si="14"/>
        <v/>
      </c>
      <c r="BC134" s="3" t="str">
        <f t="shared" si="15"/>
        <v/>
      </c>
      <c r="BD134" s="3" t="str">
        <f t="shared" si="16"/>
        <v>FALSE°</v>
      </c>
      <c r="BE134" s="3" t="str">
        <f t="shared" si="17"/>
        <v/>
      </c>
      <c r="BF134" s="3" t="str">
        <f t="shared" si="18"/>
        <v/>
      </c>
      <c r="BG134" s="3" t="str">
        <f t="shared" si="19"/>
        <v>FALSE°</v>
      </c>
      <c r="BH134" s="3" t="str">
        <f t="shared" si="20"/>
        <v/>
      </c>
      <c r="BI134" s="3" t="str">
        <f t="shared" si="21"/>
        <v/>
      </c>
      <c r="BJ134" s="3" t="str">
        <f t="shared" si="22"/>
        <v/>
      </c>
      <c r="BK134" s="3" t="str">
        <f t="shared" si="23"/>
        <v/>
      </c>
      <c r="BL134" s="3" t="str">
        <f t="shared" si="24"/>
        <v/>
      </c>
      <c r="BM134" s="3" t="str">
        <f t="shared" si="25"/>
        <v/>
      </c>
    </row>
    <row r="135" spans="1:65" s="15" customFormat="1">
      <c r="A135" s="26"/>
      <c r="B135" s="27"/>
      <c r="C135" s="27"/>
      <c r="D135" s="28"/>
      <c r="E135" s="28"/>
      <c r="F135" s="28"/>
      <c r="G135" s="28"/>
      <c r="H135" s="29"/>
      <c r="I135" s="29"/>
      <c r="J135" s="29" t="str">
        <f t="shared" si="26"/>
        <v/>
      </c>
      <c r="K135" s="29"/>
      <c r="L135" s="29"/>
      <c r="M135" s="29"/>
      <c r="N135" s="27"/>
      <c r="O135" s="27"/>
      <c r="P135" s="29" t="str">
        <f t="shared" si="27"/>
        <v/>
      </c>
      <c r="Q135" s="29" t="str">
        <f t="shared" si="28"/>
        <v/>
      </c>
      <c r="R135" s="29"/>
      <c r="S135" s="8" t="str">
        <f t="shared" si="29"/>
        <v/>
      </c>
      <c r="T135" s="29" t="str">
        <f t="shared" si="30"/>
        <v/>
      </c>
      <c r="U135" s="27"/>
      <c r="V135" s="27"/>
      <c r="W135" s="27" t="str">
        <f t="shared" si="31"/>
        <v/>
      </c>
      <c r="X135" s="27"/>
      <c r="Y135" s="27"/>
      <c r="Z135" s="27"/>
      <c r="AA135" s="1"/>
      <c r="AB135" s="1"/>
      <c r="AC135" s="1"/>
      <c r="AD135" s="1"/>
      <c r="AE135" s="1"/>
      <c r="AF135" s="29"/>
      <c r="AG135" s="27"/>
      <c r="AH135" s="27"/>
      <c r="AI135" s="27"/>
      <c r="AJ135" s="51"/>
      <c r="AK135" s="29"/>
      <c r="AL135" s="38"/>
      <c r="AM135" s="38"/>
      <c r="AN135" s="29"/>
      <c r="AO135" s="29"/>
      <c r="AP135" s="27"/>
      <c r="AQ135" s="27"/>
      <c r="AR135" s="27"/>
      <c r="AS135" s="27"/>
      <c r="AT135" s="27"/>
      <c r="AU135" s="27"/>
      <c r="AV135" s="29"/>
      <c r="AW135" s="29"/>
      <c r="AX135" s="28"/>
      <c r="AY135" s="28"/>
      <c r="AZ135" s="29"/>
      <c r="BA135" s="30"/>
      <c r="BB135" s="3" t="str">
        <f t="shared" si="14"/>
        <v/>
      </c>
      <c r="BC135" s="3" t="str">
        <f t="shared" si="15"/>
        <v/>
      </c>
      <c r="BD135" s="3" t="str">
        <f t="shared" si="16"/>
        <v>FALSE°</v>
      </c>
      <c r="BE135" s="3" t="str">
        <f t="shared" si="17"/>
        <v/>
      </c>
      <c r="BF135" s="3" t="str">
        <f t="shared" si="18"/>
        <v/>
      </c>
      <c r="BG135" s="3" t="str">
        <f t="shared" si="19"/>
        <v>FALSE°</v>
      </c>
      <c r="BH135" s="3" t="str">
        <f t="shared" si="20"/>
        <v/>
      </c>
      <c r="BI135" s="3" t="str">
        <f t="shared" si="21"/>
        <v/>
      </c>
      <c r="BJ135" s="3" t="str">
        <f t="shared" si="22"/>
        <v/>
      </c>
      <c r="BK135" s="3" t="str">
        <f t="shared" si="23"/>
        <v/>
      </c>
      <c r="BL135" s="3" t="str">
        <f t="shared" si="24"/>
        <v/>
      </c>
      <c r="BM135" s="3" t="str">
        <f t="shared" si="25"/>
        <v/>
      </c>
    </row>
    <row r="136" spans="1:65" s="15" customFormat="1">
      <c r="A136" s="26"/>
      <c r="B136" s="27"/>
      <c r="C136" s="27"/>
      <c r="D136" s="28"/>
      <c r="E136" s="28"/>
      <c r="F136" s="28"/>
      <c r="G136" s="28"/>
      <c r="H136" s="29"/>
      <c r="I136" s="29"/>
      <c r="J136" s="29" t="str">
        <f t="shared" si="26"/>
        <v/>
      </c>
      <c r="K136" s="29"/>
      <c r="L136" s="29"/>
      <c r="M136" s="29"/>
      <c r="N136" s="27"/>
      <c r="O136" s="27"/>
      <c r="P136" s="29" t="str">
        <f t="shared" si="27"/>
        <v/>
      </c>
      <c r="Q136" s="29" t="str">
        <f t="shared" si="28"/>
        <v/>
      </c>
      <c r="R136" s="29"/>
      <c r="S136" s="8" t="str">
        <f t="shared" si="29"/>
        <v/>
      </c>
      <c r="T136" s="29" t="str">
        <f t="shared" si="30"/>
        <v/>
      </c>
      <c r="U136" s="27"/>
      <c r="V136" s="27"/>
      <c r="W136" s="27" t="str">
        <f t="shared" si="31"/>
        <v/>
      </c>
      <c r="X136" s="27"/>
      <c r="Y136" s="27"/>
      <c r="Z136" s="27"/>
      <c r="AA136" s="1"/>
      <c r="AB136" s="1"/>
      <c r="AC136" s="1"/>
      <c r="AD136" s="1"/>
      <c r="AE136" s="1"/>
      <c r="AF136" s="29"/>
      <c r="AG136" s="27"/>
      <c r="AH136" s="27"/>
      <c r="AI136" s="27"/>
      <c r="AJ136" s="51"/>
      <c r="AK136" s="29"/>
      <c r="AL136" s="38"/>
      <c r="AM136" s="38"/>
      <c r="AN136" s="29"/>
      <c r="AO136" s="29"/>
      <c r="AP136" s="27"/>
      <c r="AQ136" s="27"/>
      <c r="AR136" s="27"/>
      <c r="AS136" s="27"/>
      <c r="AT136" s="27"/>
      <c r="AU136" s="27"/>
      <c r="AV136" s="29"/>
      <c r="AW136" s="29"/>
      <c r="AX136" s="28"/>
      <c r="AY136" s="28"/>
      <c r="AZ136" s="29"/>
      <c r="BA136" s="30"/>
      <c r="BB136" s="3" t="str">
        <f t="shared" ref="BB136:BB142" si="32">SUBSTITUTE(SUBSTITUTE(SUBSTITUTE(SUBSTITUTE(SUBSTITUTE(N136,"°","d"),"˚","d"),"'","m"),"`","m"),"´","m")</f>
        <v/>
      </c>
      <c r="BC136" s="3" t="str">
        <f t="shared" ref="BC136:BC142" si="33">SUBSTITUTE(SUBSTITUTE(SUBSTITUTE(BB136,CHAR(34),"s"),$BB$6,"s"),$BB$5,"s")</f>
        <v/>
      </c>
      <c r="BD136" s="3" t="str">
        <f t="shared" ref="BD136:BD142" si="34">TEXT(IF(AND(LEN(BC136)&lt;&gt;LEN(SUBSTITUTE(BC136,"d","")),LEN(BC136)&lt;&gt;LEN(SUBSTITUTE(BC136,"m","")),LEN(BC136)&lt;&gt;LEN(SUBSTITUTE(BC136,"s",""))),LEFT(BC136,FIND("d",BC136)-1)+MID(BC136,FIND("d",BC136)+1,FIND("m",BC136)-FIND("d",BC136)-1)/60+MID(BC136,FIND("m",BC136)+1,FIND("s",BC136)-FIND("m",BC136)-1)/3600,IF(AND(LEN(BC136)&lt;&gt;LEN(SUBSTITUTE(BC136,"d","")),LEN(BC136)&lt;&gt;LEN(SUBSTITUTE(BC136,"m",""))),LEFT(BC136,FIND("d",BC136)-1)+MID(BC136,FIND("d",BC136)+1,FIND("m",BC136)-FIND("d",BC136)-1)/60,IF(AND(LEN(BC136)&lt;&gt;LEN(SUBSTITUTE(BC136,"d","")),LEN(BC136)&lt;&gt;LEN(SUBSTITUTE(BC136,"s",""))),LEFT(BC136,FIND("d",BC136)-1)+MID(BC136,FIND("d",BC136)+1,FIND("s",BC136)-FIND("d",BC136)-1)/3600,IF(LEN(BC136)&lt;&gt;LEN(SUBSTITUTE(BC136,"d","")),LEFT(BC136,FIND("d",BC136)-1))))),"00.00000")&amp;"°"&amp;UPPER(RIGHT(N136,1))</f>
        <v>FALSE°</v>
      </c>
      <c r="BE136" s="3" t="str">
        <f t="shared" ref="BE136:BE142" si="35">SUBSTITUTE(SUBSTITUTE(SUBSTITUTE(SUBSTITUTE(SUBSTITUTE(O136,"°","d"),"˚","d"),"'","m"),"`","m"),"´","m")</f>
        <v/>
      </c>
      <c r="BF136" s="3" t="str">
        <f t="shared" ref="BF136:BF142" si="36">SUBSTITUTE(SUBSTITUTE(SUBSTITUTE(BE136,CHAR(34),"s"),$BB$6,"s"),$BB$5,"s")</f>
        <v/>
      </c>
      <c r="BG136" s="3" t="str">
        <f t="shared" ref="BG136:BG142" si="37">TEXT(IF(AND(LEN(BF136)&lt;&gt;LEN(SUBSTITUTE(BF136,"d","")),LEN(BF136)&lt;&gt;LEN(SUBSTITUTE(BF136,"m","")),LEN(BF136)&lt;&gt;LEN(SUBSTITUTE(BF136,"s",""))),LEFT(BF136,FIND("d",BF136)-1)+MID(BF136,FIND("d",BF136)+1,FIND("m",BF136)-FIND("d",BF136)-1)/60+MID(BF136,FIND("m",BF136)+1,FIND("s",BF136)-FIND("m",BF136)-1)/3600,IF(AND(LEN(BF136)&lt;&gt;LEN(SUBSTITUTE(BF136,"d","")),LEN(BF136)&lt;&gt;LEN(SUBSTITUTE(BF136,"m",""))),LEFT(BF136,FIND("d",BF136)-1)+MID(BF136,FIND("d",BF136)+1,FIND("m",BF136)-FIND("d",BF136)-1)/60,IF(AND(LEN(BF136)&lt;&gt;LEN(SUBSTITUTE(BF136,"d","")),LEN(BF136)&lt;&gt;LEN(SUBSTITUTE(BF136,"s",""))),LEFT(BF136,FIND("d",BF136)-1)+MID(BF136,FIND("d",BF136)+1,FIND("s",BF136)-FIND("d",BF136)-1)/3600,IF(LEN(BF136)&lt;&gt;LEN(SUBSTITUTE(BF136,"d","")),LEFT(BF136,FIND("d",BF136)-1))))),"000.00000")&amp;"°"&amp;UPPER(RIGHT(O136,1))</f>
        <v>FALSE°</v>
      </c>
      <c r="BH136" s="3" t="str">
        <f t="shared" ref="BH136:BH142" si="38">IF(AND(OR(AJ136&lt;&gt;"not firing",AK136&lt;&gt;"not firing"),OR(T136=$T$167,T136=$T$227,T136=$T$221,T136=$T$222,T136=$T$223,T136=$T$224)),AP136,"")</f>
        <v/>
      </c>
      <c r="BI136" s="3" t="str">
        <f t="shared" ref="BI136:BI142" si="39">IF(AND(OR(AJ136&lt;&gt;"not firing",AK136&lt;&gt;"not firing"),OR(T136=$T$201,T136=$T$165,T136=$T$164,T136=$T$157,T136=$T$156,T136=$T$155,T136=$T$151,T136=$T$225)),AP136,"")</f>
        <v/>
      </c>
      <c r="BJ136" s="3" t="str">
        <f t="shared" ref="BJ136:BJ142" si="40">IF(AND(OR(AJ136&lt;&gt;"not firing",AK136&lt;&gt;"not firing"),OR(T136=$T$144,T136=$T$150)),AP136,"")</f>
        <v/>
      </c>
      <c r="BK136" s="3" t="str">
        <f t="shared" ref="BK136:BK142" si="41">IF(AND(AJ136="not firing",AK136="not firing",OR(T136=$T$167,T136=$T$227,T136=$T$221,T136=$T$222,T136=$T$223,T136=$T$224)),AP136,"")</f>
        <v/>
      </c>
      <c r="BL136" s="3" t="str">
        <f t="shared" ref="BL136:BL142" si="42">IF(AND(AJ136="not firing",AK136="not firing",OR(T136=$T$201,T136=$T$165,T136=$T$164,T136=$T$157,T136=$T$156,T136=$T$155,T136=$T$151,T136=$T$225)),AP136,"")</f>
        <v/>
      </c>
      <c r="BM136" s="3" t="str">
        <f t="shared" ref="BM136:BM142" si="43">IF(AND(AJ136="not firing",AK136="not firing",OR(T136=$T$144,T136=$T$150)),AP136,"")</f>
        <v/>
      </c>
    </row>
    <row r="137" spans="1:65" s="15" customFormat="1">
      <c r="A137" s="26"/>
      <c r="B137" s="27"/>
      <c r="C137" s="27"/>
      <c r="D137" s="28"/>
      <c r="E137" s="28"/>
      <c r="F137" s="28"/>
      <c r="G137" s="28"/>
      <c r="H137" s="29"/>
      <c r="I137" s="29"/>
      <c r="J137" s="29" t="str">
        <f t="shared" si="26"/>
        <v/>
      </c>
      <c r="K137" s="29"/>
      <c r="L137" s="29"/>
      <c r="M137" s="29"/>
      <c r="N137" s="27"/>
      <c r="O137" s="27"/>
      <c r="P137" s="29" t="str">
        <f t="shared" si="27"/>
        <v/>
      </c>
      <c r="Q137" s="29" t="str">
        <f t="shared" si="28"/>
        <v/>
      </c>
      <c r="R137" s="29"/>
      <c r="S137" s="8" t="str">
        <f t="shared" si="29"/>
        <v/>
      </c>
      <c r="T137" s="29" t="str">
        <f t="shared" si="30"/>
        <v/>
      </c>
      <c r="U137" s="27"/>
      <c r="V137" s="27"/>
      <c r="W137" s="27" t="str">
        <f t="shared" si="31"/>
        <v/>
      </c>
      <c r="X137" s="27"/>
      <c r="Y137" s="27"/>
      <c r="Z137" s="27"/>
      <c r="AA137" s="1"/>
      <c r="AB137" s="1"/>
      <c r="AC137" s="1"/>
      <c r="AD137" s="1"/>
      <c r="AE137" s="1"/>
      <c r="AF137" s="29"/>
      <c r="AG137" s="27"/>
      <c r="AH137" s="27"/>
      <c r="AI137" s="27"/>
      <c r="AJ137" s="51"/>
      <c r="AK137" s="29"/>
      <c r="AL137" s="38"/>
      <c r="AM137" s="38"/>
      <c r="AN137" s="29"/>
      <c r="AO137" s="29"/>
      <c r="AP137" s="27"/>
      <c r="AQ137" s="27"/>
      <c r="AR137" s="27"/>
      <c r="AS137" s="27"/>
      <c r="AT137" s="27"/>
      <c r="AU137" s="27"/>
      <c r="AV137" s="29"/>
      <c r="AW137" s="29"/>
      <c r="AX137" s="28"/>
      <c r="AY137" s="28"/>
      <c r="AZ137" s="29"/>
      <c r="BA137" s="30"/>
      <c r="BB137" s="3" t="str">
        <f t="shared" si="32"/>
        <v/>
      </c>
      <c r="BC137" s="3" t="str">
        <f t="shared" si="33"/>
        <v/>
      </c>
      <c r="BD137" s="3" t="str">
        <f t="shared" si="34"/>
        <v>FALSE°</v>
      </c>
      <c r="BE137" s="3" t="str">
        <f t="shared" si="35"/>
        <v/>
      </c>
      <c r="BF137" s="3" t="str">
        <f t="shared" si="36"/>
        <v/>
      </c>
      <c r="BG137" s="3" t="str">
        <f t="shared" si="37"/>
        <v>FALSE°</v>
      </c>
      <c r="BH137" s="3" t="str">
        <f t="shared" si="38"/>
        <v/>
      </c>
      <c r="BI137" s="3" t="str">
        <f t="shared" si="39"/>
        <v/>
      </c>
      <c r="BJ137" s="3" t="str">
        <f t="shared" si="40"/>
        <v/>
      </c>
      <c r="BK137" s="3" t="str">
        <f t="shared" si="41"/>
        <v/>
      </c>
      <c r="BL137" s="3" t="str">
        <f t="shared" si="42"/>
        <v/>
      </c>
      <c r="BM137" s="3" t="str">
        <f t="shared" si="43"/>
        <v/>
      </c>
    </row>
    <row r="138" spans="1:65" s="15" customFormat="1">
      <c r="A138" s="26"/>
      <c r="B138" s="27"/>
      <c r="C138" s="27"/>
      <c r="D138" s="28"/>
      <c r="E138" s="28"/>
      <c r="F138" s="28"/>
      <c r="G138" s="28"/>
      <c r="H138" s="29"/>
      <c r="I138" s="29"/>
      <c r="J138" s="29" t="str">
        <f t="shared" si="26"/>
        <v/>
      </c>
      <c r="K138" s="29"/>
      <c r="L138" s="29"/>
      <c r="M138" s="29"/>
      <c r="N138" s="27"/>
      <c r="O138" s="27"/>
      <c r="P138" s="29" t="str">
        <f t="shared" si="27"/>
        <v/>
      </c>
      <c r="Q138" s="29" t="str">
        <f t="shared" si="28"/>
        <v/>
      </c>
      <c r="R138" s="29"/>
      <c r="S138" s="8" t="str">
        <f t="shared" si="29"/>
        <v/>
      </c>
      <c r="T138" s="29" t="str">
        <f t="shared" si="30"/>
        <v/>
      </c>
      <c r="U138" s="27"/>
      <c r="V138" s="27"/>
      <c r="W138" s="27" t="str">
        <f t="shared" si="31"/>
        <v/>
      </c>
      <c r="X138" s="27"/>
      <c r="Y138" s="27"/>
      <c r="Z138" s="27"/>
      <c r="AA138" s="1"/>
      <c r="AB138" s="1"/>
      <c r="AC138" s="1"/>
      <c r="AD138" s="1"/>
      <c r="AE138" s="1"/>
      <c r="AF138" s="29"/>
      <c r="AG138" s="27"/>
      <c r="AH138" s="27"/>
      <c r="AI138" s="27"/>
      <c r="AJ138" s="51"/>
      <c r="AK138" s="29"/>
      <c r="AL138" s="38"/>
      <c r="AM138" s="38"/>
      <c r="AN138" s="29"/>
      <c r="AO138" s="29"/>
      <c r="AP138" s="27"/>
      <c r="AQ138" s="27"/>
      <c r="AR138" s="27"/>
      <c r="AS138" s="27"/>
      <c r="AT138" s="27"/>
      <c r="AU138" s="27"/>
      <c r="AV138" s="29"/>
      <c r="AW138" s="29"/>
      <c r="AX138" s="28"/>
      <c r="AY138" s="28"/>
      <c r="AZ138" s="29"/>
      <c r="BA138" s="30"/>
      <c r="BB138" s="3" t="str">
        <f t="shared" si="32"/>
        <v/>
      </c>
      <c r="BC138" s="3" t="str">
        <f t="shared" si="33"/>
        <v/>
      </c>
      <c r="BD138" s="3" t="str">
        <f t="shared" si="34"/>
        <v>FALSE°</v>
      </c>
      <c r="BE138" s="3" t="str">
        <f t="shared" si="35"/>
        <v/>
      </c>
      <c r="BF138" s="3" t="str">
        <f t="shared" si="36"/>
        <v/>
      </c>
      <c r="BG138" s="3" t="str">
        <f t="shared" si="37"/>
        <v>FALSE°</v>
      </c>
      <c r="BH138" s="3" t="str">
        <f t="shared" si="38"/>
        <v/>
      </c>
      <c r="BI138" s="3" t="str">
        <f t="shared" si="39"/>
        <v/>
      </c>
      <c r="BJ138" s="3" t="str">
        <f t="shared" si="40"/>
        <v/>
      </c>
      <c r="BK138" s="3" t="str">
        <f t="shared" si="41"/>
        <v/>
      </c>
      <c r="BL138" s="3" t="str">
        <f t="shared" si="42"/>
        <v/>
      </c>
      <c r="BM138" s="3" t="str">
        <f t="shared" si="43"/>
        <v/>
      </c>
    </row>
    <row r="139" spans="1:65" s="15" customFormat="1">
      <c r="A139" s="26"/>
      <c r="B139" s="27"/>
      <c r="C139" s="27"/>
      <c r="D139" s="28"/>
      <c r="E139" s="28"/>
      <c r="F139" s="28"/>
      <c r="G139" s="28"/>
      <c r="H139" s="29"/>
      <c r="I139" s="29"/>
      <c r="J139" s="29" t="str">
        <f t="shared" si="26"/>
        <v/>
      </c>
      <c r="K139" s="29"/>
      <c r="L139" s="29"/>
      <c r="M139" s="29"/>
      <c r="N139" s="27"/>
      <c r="O139" s="27"/>
      <c r="P139" s="29" t="str">
        <f t="shared" si="27"/>
        <v/>
      </c>
      <c r="Q139" s="29" t="str">
        <f t="shared" si="28"/>
        <v/>
      </c>
      <c r="R139" s="29"/>
      <c r="S139" s="8" t="str">
        <f t="shared" si="29"/>
        <v/>
      </c>
      <c r="T139" s="29" t="str">
        <f t="shared" si="30"/>
        <v/>
      </c>
      <c r="U139" s="27"/>
      <c r="V139" s="27"/>
      <c r="W139" s="27" t="str">
        <f t="shared" si="31"/>
        <v/>
      </c>
      <c r="X139" s="27"/>
      <c r="Y139" s="27"/>
      <c r="Z139" s="27"/>
      <c r="AA139" s="1"/>
      <c r="AB139" s="1"/>
      <c r="AC139" s="1"/>
      <c r="AD139" s="1"/>
      <c r="AE139" s="1"/>
      <c r="AF139" s="29"/>
      <c r="AG139" s="27"/>
      <c r="AH139" s="27"/>
      <c r="AI139" s="27"/>
      <c r="AJ139" s="51"/>
      <c r="AK139" s="29"/>
      <c r="AL139" s="38"/>
      <c r="AM139" s="38"/>
      <c r="AN139" s="29"/>
      <c r="AO139" s="29"/>
      <c r="AP139" s="27"/>
      <c r="AQ139" s="27"/>
      <c r="AR139" s="27"/>
      <c r="AS139" s="27"/>
      <c r="AT139" s="27"/>
      <c r="AU139" s="27"/>
      <c r="AV139" s="29"/>
      <c r="AW139" s="29"/>
      <c r="AX139" s="28"/>
      <c r="AY139" s="28"/>
      <c r="AZ139" s="29"/>
      <c r="BA139" s="30"/>
      <c r="BB139" s="3" t="str">
        <f t="shared" si="32"/>
        <v/>
      </c>
      <c r="BC139" s="3" t="str">
        <f t="shared" si="33"/>
        <v/>
      </c>
      <c r="BD139" s="3" t="str">
        <f t="shared" si="34"/>
        <v>FALSE°</v>
      </c>
      <c r="BE139" s="3" t="str">
        <f t="shared" si="35"/>
        <v/>
      </c>
      <c r="BF139" s="3" t="str">
        <f t="shared" si="36"/>
        <v/>
      </c>
      <c r="BG139" s="3" t="str">
        <f t="shared" si="37"/>
        <v>FALSE°</v>
      </c>
      <c r="BH139" s="3" t="str">
        <f t="shared" si="38"/>
        <v/>
      </c>
      <c r="BI139" s="3" t="str">
        <f t="shared" si="39"/>
        <v/>
      </c>
      <c r="BJ139" s="3" t="str">
        <f t="shared" si="40"/>
        <v/>
      </c>
      <c r="BK139" s="3" t="str">
        <f t="shared" si="41"/>
        <v/>
      </c>
      <c r="BL139" s="3" t="str">
        <f t="shared" si="42"/>
        <v/>
      </c>
      <c r="BM139" s="3" t="str">
        <f t="shared" si="43"/>
        <v/>
      </c>
    </row>
    <row r="140" spans="1:65" s="15" customFormat="1">
      <c r="A140" s="26"/>
      <c r="B140" s="27"/>
      <c r="C140" s="27"/>
      <c r="D140" s="28"/>
      <c r="E140" s="28"/>
      <c r="F140" s="28"/>
      <c r="G140" s="28"/>
      <c r="H140" s="29"/>
      <c r="I140" s="29"/>
      <c r="J140" s="29" t="str">
        <f t="shared" si="26"/>
        <v/>
      </c>
      <c r="K140" s="29"/>
      <c r="L140" s="29"/>
      <c r="M140" s="29"/>
      <c r="N140" s="27"/>
      <c r="O140" s="27"/>
      <c r="P140" s="29" t="str">
        <f t="shared" si="27"/>
        <v/>
      </c>
      <c r="Q140" s="29" t="str">
        <f t="shared" si="28"/>
        <v/>
      </c>
      <c r="R140" s="29"/>
      <c r="S140" s="8" t="str">
        <f t="shared" si="29"/>
        <v/>
      </c>
      <c r="T140" s="29" t="str">
        <f t="shared" si="30"/>
        <v/>
      </c>
      <c r="U140" s="27"/>
      <c r="V140" s="27"/>
      <c r="W140" s="27" t="str">
        <f t="shared" si="31"/>
        <v/>
      </c>
      <c r="X140" s="27"/>
      <c r="Y140" s="27"/>
      <c r="Z140" s="27"/>
      <c r="AA140" s="1"/>
      <c r="AB140" s="1"/>
      <c r="AC140" s="1"/>
      <c r="AD140" s="1"/>
      <c r="AE140" s="1"/>
      <c r="AF140" s="29"/>
      <c r="AG140" s="27"/>
      <c r="AH140" s="27"/>
      <c r="AI140" s="27"/>
      <c r="AJ140" s="51"/>
      <c r="AK140" s="29"/>
      <c r="AL140" s="38"/>
      <c r="AM140" s="38"/>
      <c r="AN140" s="29"/>
      <c r="AO140" s="29"/>
      <c r="AP140" s="27"/>
      <c r="AQ140" s="27"/>
      <c r="AR140" s="27"/>
      <c r="AS140" s="27"/>
      <c r="AT140" s="27"/>
      <c r="AU140" s="27"/>
      <c r="AV140" s="29"/>
      <c r="AW140" s="29"/>
      <c r="AX140" s="28"/>
      <c r="AY140" s="28"/>
      <c r="AZ140" s="29"/>
      <c r="BA140" s="30"/>
      <c r="BB140" s="3" t="str">
        <f t="shared" si="32"/>
        <v/>
      </c>
      <c r="BC140" s="3" t="str">
        <f t="shared" si="33"/>
        <v/>
      </c>
      <c r="BD140" s="3" t="str">
        <f t="shared" si="34"/>
        <v>FALSE°</v>
      </c>
      <c r="BE140" s="3" t="str">
        <f t="shared" si="35"/>
        <v/>
      </c>
      <c r="BF140" s="3" t="str">
        <f t="shared" si="36"/>
        <v/>
      </c>
      <c r="BG140" s="3" t="str">
        <f t="shared" si="37"/>
        <v>FALSE°</v>
      </c>
      <c r="BH140" s="3" t="str">
        <f t="shared" si="38"/>
        <v/>
      </c>
      <c r="BI140" s="3" t="str">
        <f t="shared" si="39"/>
        <v/>
      </c>
      <c r="BJ140" s="3" t="str">
        <f t="shared" si="40"/>
        <v/>
      </c>
      <c r="BK140" s="3" t="str">
        <f t="shared" si="41"/>
        <v/>
      </c>
      <c r="BL140" s="3" t="str">
        <f t="shared" si="42"/>
        <v/>
      </c>
      <c r="BM140" s="3" t="str">
        <f t="shared" si="43"/>
        <v/>
      </c>
    </row>
    <row r="141" spans="1:65" s="15" customFormat="1">
      <c r="A141" s="26"/>
      <c r="B141" s="27"/>
      <c r="C141" s="27"/>
      <c r="D141" s="28"/>
      <c r="E141" s="28"/>
      <c r="F141" s="28"/>
      <c r="G141" s="28"/>
      <c r="H141" s="29"/>
      <c r="I141" s="29"/>
      <c r="J141" s="29" t="str">
        <f t="shared" si="26"/>
        <v/>
      </c>
      <c r="K141" s="29"/>
      <c r="L141" s="29"/>
      <c r="M141" s="29"/>
      <c r="N141" s="27"/>
      <c r="O141" s="27"/>
      <c r="P141" s="29" t="str">
        <f t="shared" si="27"/>
        <v/>
      </c>
      <c r="Q141" s="29" t="str">
        <f t="shared" si="28"/>
        <v/>
      </c>
      <c r="R141" s="29"/>
      <c r="S141" s="8" t="str">
        <f t="shared" si="29"/>
        <v/>
      </c>
      <c r="T141" s="29" t="str">
        <f t="shared" si="30"/>
        <v/>
      </c>
      <c r="U141" s="27"/>
      <c r="V141" s="27"/>
      <c r="W141" s="27" t="str">
        <f t="shared" si="31"/>
        <v/>
      </c>
      <c r="X141" s="27"/>
      <c r="Y141" s="27"/>
      <c r="Z141" s="27"/>
      <c r="AA141" s="1"/>
      <c r="AB141" s="1"/>
      <c r="AC141" s="1"/>
      <c r="AD141" s="1"/>
      <c r="AE141" s="1"/>
      <c r="AF141" s="29"/>
      <c r="AG141" s="27"/>
      <c r="AH141" s="27"/>
      <c r="AI141" s="27"/>
      <c r="AJ141" s="51"/>
      <c r="AK141" s="29"/>
      <c r="AL141" s="38"/>
      <c r="AM141" s="38"/>
      <c r="AN141" s="29"/>
      <c r="AO141" s="29"/>
      <c r="AP141" s="27"/>
      <c r="AQ141" s="27"/>
      <c r="AR141" s="27"/>
      <c r="AS141" s="27"/>
      <c r="AT141" s="27"/>
      <c r="AU141" s="27"/>
      <c r="AV141" s="29"/>
      <c r="AW141" s="29"/>
      <c r="AX141" s="28"/>
      <c r="AY141" s="28"/>
      <c r="AZ141" s="29"/>
      <c r="BA141" s="30"/>
      <c r="BB141" s="3" t="str">
        <f t="shared" si="32"/>
        <v/>
      </c>
      <c r="BC141" s="3" t="str">
        <f t="shared" si="33"/>
        <v/>
      </c>
      <c r="BD141" s="3" t="str">
        <f t="shared" si="34"/>
        <v>FALSE°</v>
      </c>
      <c r="BE141" s="3" t="str">
        <f t="shared" si="35"/>
        <v/>
      </c>
      <c r="BF141" s="3" t="str">
        <f t="shared" si="36"/>
        <v/>
      </c>
      <c r="BG141" s="3" t="str">
        <f t="shared" si="37"/>
        <v>FALSE°</v>
      </c>
      <c r="BH141" s="3" t="str">
        <f t="shared" si="38"/>
        <v/>
      </c>
      <c r="BI141" s="3" t="str">
        <f t="shared" si="39"/>
        <v/>
      </c>
      <c r="BJ141" s="3" t="str">
        <f t="shared" si="40"/>
        <v/>
      </c>
      <c r="BK141" s="3" t="str">
        <f t="shared" si="41"/>
        <v/>
      </c>
      <c r="BL141" s="3" t="str">
        <f t="shared" si="42"/>
        <v/>
      </c>
      <c r="BM141" s="3" t="str">
        <f t="shared" si="43"/>
        <v/>
      </c>
    </row>
    <row r="142" spans="1:65" s="15" customFormat="1" ht="15.75" thickBot="1">
      <c r="A142" s="52"/>
      <c r="B142" s="53"/>
      <c r="C142" s="53"/>
      <c r="D142" s="54"/>
      <c r="E142" s="54"/>
      <c r="F142" s="54"/>
      <c r="G142" s="54"/>
      <c r="H142" s="55"/>
      <c r="I142" s="55"/>
      <c r="J142" s="55" t="str">
        <f t="shared" si="26"/>
        <v/>
      </c>
      <c r="K142" s="55"/>
      <c r="L142" s="55"/>
      <c r="M142" s="55"/>
      <c r="N142" s="53"/>
      <c r="O142" s="53"/>
      <c r="P142" s="55" t="str">
        <f t="shared" si="27"/>
        <v/>
      </c>
      <c r="Q142" s="55" t="str">
        <f t="shared" si="28"/>
        <v/>
      </c>
      <c r="R142" s="55"/>
      <c r="S142" s="11" t="str">
        <f t="shared" si="29"/>
        <v/>
      </c>
      <c r="T142" s="55" t="str">
        <f t="shared" si="30"/>
        <v/>
      </c>
      <c r="U142" s="53"/>
      <c r="V142" s="53"/>
      <c r="W142" s="53" t="str">
        <f t="shared" si="31"/>
        <v/>
      </c>
      <c r="X142" s="53"/>
      <c r="Y142" s="53"/>
      <c r="Z142" s="53"/>
      <c r="AA142" s="12"/>
      <c r="AB142" s="12"/>
      <c r="AC142" s="12"/>
      <c r="AD142" s="12"/>
      <c r="AE142" s="12"/>
      <c r="AF142" s="29"/>
      <c r="AG142" s="27"/>
      <c r="AH142" s="53"/>
      <c r="AI142" s="53"/>
      <c r="AJ142" s="56"/>
      <c r="AK142" s="55"/>
      <c r="AL142" s="38"/>
      <c r="AM142" s="38"/>
      <c r="AN142" s="55"/>
      <c r="AO142" s="55"/>
      <c r="AP142" s="53"/>
      <c r="AQ142" s="53"/>
      <c r="AR142" s="53"/>
      <c r="AS142" s="53"/>
      <c r="AT142" s="53"/>
      <c r="AU142" s="53"/>
      <c r="AV142" s="55"/>
      <c r="AW142" s="55"/>
      <c r="AX142" s="54"/>
      <c r="AY142" s="54"/>
      <c r="AZ142" s="55"/>
      <c r="BA142" s="57"/>
      <c r="BB142" s="3" t="str">
        <f t="shared" si="32"/>
        <v/>
      </c>
      <c r="BC142" s="3" t="str">
        <f t="shared" si="33"/>
        <v/>
      </c>
      <c r="BD142" s="3" t="str">
        <f t="shared" si="34"/>
        <v>FALSE°</v>
      </c>
      <c r="BE142" s="3" t="str">
        <f t="shared" si="35"/>
        <v/>
      </c>
      <c r="BF142" s="3" t="str">
        <f t="shared" si="36"/>
        <v/>
      </c>
      <c r="BG142" s="3" t="str">
        <f t="shared" si="37"/>
        <v>FALSE°</v>
      </c>
      <c r="BH142" s="3" t="str">
        <f t="shared" si="38"/>
        <v/>
      </c>
      <c r="BI142" s="3" t="str">
        <f t="shared" si="39"/>
        <v/>
      </c>
      <c r="BJ142" s="3" t="str">
        <f t="shared" si="40"/>
        <v/>
      </c>
      <c r="BK142" s="3" t="str">
        <f t="shared" si="41"/>
        <v/>
      </c>
      <c r="BL142" s="3" t="str">
        <f t="shared" si="42"/>
        <v/>
      </c>
      <c r="BM142" s="3" t="str">
        <f t="shared" si="43"/>
        <v/>
      </c>
    </row>
    <row r="143" spans="1:65" s="15" customFormat="1">
      <c r="AL143" s="16"/>
      <c r="AM143" s="16"/>
      <c r="AX143" s="58"/>
      <c r="AY143" s="58"/>
      <c r="BA143" s="17" t="s">
        <v>548</v>
      </c>
      <c r="BB143" s="3"/>
      <c r="BC143" s="3"/>
      <c r="BD143" s="3"/>
      <c r="BE143" s="3"/>
      <c r="BF143" s="3"/>
      <c r="BG143" s="3"/>
      <c r="BH143" s="3"/>
      <c r="BI143" s="3"/>
      <c r="BJ143" s="3"/>
      <c r="BK143" s="3"/>
      <c r="BL143" s="3"/>
      <c r="BM143" s="3"/>
    </row>
    <row r="144" spans="1:65" s="15" customFormat="1">
      <c r="R144" s="15" t="s">
        <v>549</v>
      </c>
      <c r="S144" s="15" t="s">
        <v>550</v>
      </c>
      <c r="T144" s="15" t="s">
        <v>551</v>
      </c>
      <c r="U144" s="15" t="e">
        <f>RANK(#REF!,#REF!)</f>
        <v>#REF!</v>
      </c>
      <c r="V144" s="15" t="e">
        <f>U144</f>
        <v>#REF!</v>
      </c>
      <c r="W144" s="15" t="e">
        <f>IF(#REF!&lt;&gt;0,R144,"")</f>
        <v>#REF!</v>
      </c>
      <c r="AL144" s="16"/>
      <c r="AM144" s="16"/>
      <c r="BA144" s="17"/>
      <c r="BB144" s="3"/>
      <c r="BC144" s="3"/>
      <c r="BD144" s="3"/>
      <c r="BE144" s="3"/>
      <c r="BF144" s="3"/>
      <c r="BG144" s="3"/>
      <c r="BH144" s="3"/>
      <c r="BI144" s="3"/>
      <c r="BJ144" s="3"/>
      <c r="BK144" s="3"/>
      <c r="BL144" s="3"/>
      <c r="BM144" s="3"/>
    </row>
    <row r="145" spans="18:36" s="15" customFormat="1">
      <c r="R145" s="15" t="s">
        <v>552</v>
      </c>
      <c r="S145" s="15" t="s">
        <v>553</v>
      </c>
      <c r="T145" s="15" t="s">
        <v>551</v>
      </c>
      <c r="U145" s="15" t="e">
        <f>RANK(#REF!,#REF!)</f>
        <v>#REF!</v>
      </c>
      <c r="V145" s="15" t="e">
        <f>IF(U145=U144,U145+1,U145)</f>
        <v>#REF!</v>
      </c>
      <c r="W145" s="15" t="e">
        <f>IF(#REF!&lt;&gt;0,R145,"")</f>
        <v>#REF!</v>
      </c>
    </row>
    <row r="146" spans="18:36" s="15" customFormat="1">
      <c r="R146" s="15" t="s">
        <v>554</v>
      </c>
      <c r="S146" s="15" t="s">
        <v>555</v>
      </c>
      <c r="T146" s="15" t="s">
        <v>551</v>
      </c>
      <c r="U146" s="15" t="e">
        <f>RANK(#REF!,#REF!)</f>
        <v>#REF!</v>
      </c>
      <c r="V146" s="15" t="e">
        <f>IF(COUNTIF(U144:U145,U146),U145+COUNTIF(U144:U145,U146),U146)</f>
        <v>#REF!</v>
      </c>
      <c r="W146" s="15" t="e">
        <f>IF(#REF!&lt;&gt;0,R146,"")</f>
        <v>#REF!</v>
      </c>
      <c r="AJ146" s="13"/>
    </row>
    <row r="147" spans="18:36" s="15" customFormat="1">
      <c r="R147" s="15" t="s">
        <v>556</v>
      </c>
      <c r="S147" s="15" t="s">
        <v>557</v>
      </c>
      <c r="T147" s="15" t="s">
        <v>551</v>
      </c>
      <c r="U147" s="15" t="e">
        <f>RANK(#REF!,#REF!)</f>
        <v>#REF!</v>
      </c>
      <c r="V147" s="15" t="e">
        <f>IF(COUNTIF(U$144:U146,U147),U147+COUNTIF(U$144:U146,U147),U147)</f>
        <v>#REF!</v>
      </c>
      <c r="W147" s="15" t="e">
        <f>IF(#REF!&lt;&gt;0,R147,"")</f>
        <v>#REF!</v>
      </c>
    </row>
    <row r="148" spans="18:36" s="15" customFormat="1">
      <c r="R148" s="15" t="s">
        <v>558</v>
      </c>
      <c r="S148" s="15" t="s">
        <v>559</v>
      </c>
      <c r="T148" s="15" t="s">
        <v>551</v>
      </c>
      <c r="U148" s="15" t="e">
        <f>RANK(#REF!,#REF!)</f>
        <v>#REF!</v>
      </c>
      <c r="V148" s="15" t="e">
        <f>IF(COUNTIF(U$144:U147,U148),U148+COUNTIF(U$144:U147,U148),U148)</f>
        <v>#REF!</v>
      </c>
      <c r="W148" s="15" t="e">
        <f>IF(#REF!&lt;&gt;0,R148,"")</f>
        <v>#REF!</v>
      </c>
    </row>
    <row r="149" spans="18:36" s="15" customFormat="1">
      <c r="R149" s="15" t="s">
        <v>560</v>
      </c>
      <c r="S149" s="15" t="s">
        <v>561</v>
      </c>
      <c r="T149" s="15" t="s">
        <v>551</v>
      </c>
      <c r="U149" s="15" t="e">
        <f>RANK(#REF!,#REF!)</f>
        <v>#REF!</v>
      </c>
      <c r="V149" s="15" t="e">
        <f>IF(COUNTIF(U$144:U148,U149),U149+COUNTIF(U$144:U148,U149),U149)</f>
        <v>#REF!</v>
      </c>
      <c r="W149" s="15" t="e">
        <f>IF(#REF!&lt;&gt;0,R149,"")</f>
        <v>#REF!</v>
      </c>
    </row>
    <row r="150" spans="18:36" s="15" customFormat="1">
      <c r="R150" s="15" t="s">
        <v>562</v>
      </c>
      <c r="S150" s="15" t="s">
        <v>563</v>
      </c>
      <c r="T150" s="15" t="s">
        <v>564</v>
      </c>
      <c r="U150" s="15" t="e">
        <f>RANK(#REF!,#REF!)</f>
        <v>#REF!</v>
      </c>
      <c r="V150" s="15" t="e">
        <f>IF(COUNTIF(U$144:U149,U150),U150+COUNTIF(U$144:U149,U150),U150)</f>
        <v>#REF!</v>
      </c>
      <c r="W150" s="15" t="e">
        <f>IF(#REF!&lt;&gt;0,R150,"")</f>
        <v>#REF!</v>
      </c>
    </row>
    <row r="151" spans="18:36" s="15" customFormat="1">
      <c r="R151" s="59" t="s">
        <v>565</v>
      </c>
      <c r="S151" s="59" t="s">
        <v>566</v>
      </c>
      <c r="T151" s="59" t="s">
        <v>567</v>
      </c>
      <c r="U151" s="15" t="e">
        <f>RANK(#REF!,#REF!)</f>
        <v>#REF!</v>
      </c>
      <c r="V151" s="15" t="e">
        <f>IF(COUNTIF(U$144:U150,U151),U151+COUNTIF(U$144:U150,U151),U151)</f>
        <v>#REF!</v>
      </c>
      <c r="W151" s="15" t="e">
        <f>IF(#REF!&lt;&gt;0,R151,"")</f>
        <v>#REF!</v>
      </c>
    </row>
    <row r="152" spans="18:36" s="15" customFormat="1">
      <c r="R152" s="59" t="s">
        <v>568</v>
      </c>
      <c r="S152" s="59" t="s">
        <v>569</v>
      </c>
      <c r="T152" s="59" t="s">
        <v>567</v>
      </c>
      <c r="U152" s="15" t="e">
        <f>RANK(#REF!,#REF!)</f>
        <v>#REF!</v>
      </c>
      <c r="V152" s="15" t="e">
        <f>IF(COUNTIF(U$144:U151,U152),U152+COUNTIF(U$144:U151,U152),U152)</f>
        <v>#REF!</v>
      </c>
      <c r="W152" s="15" t="e">
        <f>IF(#REF!&lt;&gt;0,R152,"")</f>
        <v>#REF!</v>
      </c>
    </row>
    <row r="153" spans="18:36" s="15" customFormat="1">
      <c r="R153" s="59" t="s">
        <v>570</v>
      </c>
      <c r="S153" s="59" t="s">
        <v>571</v>
      </c>
      <c r="T153" s="59" t="s">
        <v>567</v>
      </c>
      <c r="U153" s="15" t="e">
        <f>RANK(#REF!,#REF!)</f>
        <v>#REF!</v>
      </c>
      <c r="V153" s="15" t="e">
        <f>IF(COUNTIF(U$144:U152,U153),U153+COUNTIF(U$144:U152,U153),U153)</f>
        <v>#REF!</v>
      </c>
      <c r="W153" s="15" t="e">
        <f>IF(#REF!&lt;&gt;0,R153,"")</f>
        <v>#REF!</v>
      </c>
    </row>
    <row r="154" spans="18:36" s="15" customFormat="1">
      <c r="R154" s="59" t="s">
        <v>572</v>
      </c>
      <c r="S154" s="59" t="s">
        <v>573</v>
      </c>
      <c r="T154" s="59" t="s">
        <v>567</v>
      </c>
      <c r="U154" s="15" t="e">
        <f>RANK(#REF!,#REF!)</f>
        <v>#REF!</v>
      </c>
      <c r="V154" s="15" t="e">
        <f>IF(COUNTIF(U$144:U153,U154),U154+COUNTIF(U$144:U153,U154),U154)</f>
        <v>#REF!</v>
      </c>
      <c r="W154" s="15" t="e">
        <f>IF(#REF!&lt;&gt;0,R154,"")</f>
        <v>#REF!</v>
      </c>
    </row>
    <row r="155" spans="18:36" s="15" customFormat="1">
      <c r="R155" s="59" t="s">
        <v>574</v>
      </c>
      <c r="S155" s="59" t="s">
        <v>575</v>
      </c>
      <c r="T155" s="59" t="s">
        <v>576</v>
      </c>
      <c r="U155" s="15" t="e">
        <f>RANK(#REF!,#REF!)</f>
        <v>#REF!</v>
      </c>
      <c r="V155" s="15" t="e">
        <f>IF(COUNTIF(U$144:U154,U155),U155+COUNTIF(U$144:U154,U155),U155)</f>
        <v>#REF!</v>
      </c>
      <c r="W155" s="15" t="e">
        <f>IF(#REF!&lt;&gt;0,R155,"")</f>
        <v>#REF!</v>
      </c>
    </row>
    <row r="156" spans="18:36" s="15" customFormat="1">
      <c r="R156" s="59" t="s">
        <v>577</v>
      </c>
      <c r="S156" s="59" t="s">
        <v>578</v>
      </c>
      <c r="T156" s="59" t="s">
        <v>579</v>
      </c>
      <c r="U156" s="15" t="e">
        <f>RANK(#REF!,#REF!)</f>
        <v>#REF!</v>
      </c>
      <c r="V156" s="15" t="e">
        <f>IF(COUNTIF(U$144:U155,U156),U156+COUNTIF(U$144:U155,U156),U156)</f>
        <v>#REF!</v>
      </c>
      <c r="W156" s="15" t="e">
        <f>IF(#REF!&lt;&gt;0,R156,"")</f>
        <v>#REF!</v>
      </c>
    </row>
    <row r="157" spans="18:36" s="15" customFormat="1">
      <c r="R157" s="59" t="s">
        <v>580</v>
      </c>
      <c r="S157" s="59" t="s">
        <v>581</v>
      </c>
      <c r="T157" s="59" t="s">
        <v>104</v>
      </c>
      <c r="U157" s="15" t="e">
        <f>RANK(#REF!,#REF!)</f>
        <v>#REF!</v>
      </c>
      <c r="V157" s="15" t="e">
        <f>IF(COUNTIF(U$144:U156,U157),U157+COUNTIF(U$144:U156,U157),U157)</f>
        <v>#REF!</v>
      </c>
      <c r="W157" s="15" t="e">
        <f>IF(#REF!&lt;&gt;0,R157,"")</f>
        <v>#REF!</v>
      </c>
    </row>
    <row r="158" spans="18:36" s="15" customFormat="1">
      <c r="R158" s="59" t="s">
        <v>582</v>
      </c>
      <c r="S158" s="59" t="s">
        <v>583</v>
      </c>
      <c r="T158" s="59" t="s">
        <v>104</v>
      </c>
      <c r="U158" s="15" t="e">
        <f>RANK(#REF!,#REF!)</f>
        <v>#REF!</v>
      </c>
      <c r="V158" s="15" t="e">
        <f>IF(COUNTIF(U$144:U157,U158),U158+COUNTIF(U$144:U157,U158),U158)</f>
        <v>#REF!</v>
      </c>
      <c r="W158" s="15" t="e">
        <f>IF(#REF!&lt;&gt;0,R158,"")</f>
        <v>#REF!</v>
      </c>
    </row>
    <row r="159" spans="18:36" s="15" customFormat="1">
      <c r="R159" s="59" t="s">
        <v>584</v>
      </c>
      <c r="S159" s="59" t="s">
        <v>585</v>
      </c>
      <c r="T159" s="59" t="s">
        <v>104</v>
      </c>
      <c r="U159" s="15" t="e">
        <f>RANK(#REF!,#REF!)</f>
        <v>#REF!</v>
      </c>
      <c r="V159" s="15" t="e">
        <f>IF(COUNTIF(U$144:U158,U159),U159+COUNTIF(U$144:U158,U159),U159)</f>
        <v>#REF!</v>
      </c>
      <c r="W159" s="15" t="e">
        <f>IF(#REF!&lt;&gt;0,R159,"")</f>
        <v>#REF!</v>
      </c>
    </row>
    <row r="160" spans="18:36" s="15" customFormat="1">
      <c r="R160" s="59" t="s">
        <v>586</v>
      </c>
      <c r="S160" s="59" t="s">
        <v>587</v>
      </c>
      <c r="T160" s="59" t="s">
        <v>104</v>
      </c>
      <c r="U160" s="15" t="e">
        <f>RANK(#REF!,#REF!)</f>
        <v>#REF!</v>
      </c>
      <c r="V160" s="15" t="e">
        <f>IF(COUNTIF(U$144:U159,U160),U160+COUNTIF(U$144:U159,U160),U160)</f>
        <v>#REF!</v>
      </c>
      <c r="W160" s="15" t="e">
        <f>IF(#REF!&lt;&gt;0,R160,"")</f>
        <v>#REF!</v>
      </c>
    </row>
    <row r="161" spans="18:23" s="15" customFormat="1">
      <c r="R161" s="59" t="s">
        <v>588</v>
      </c>
      <c r="S161" s="59" t="s">
        <v>589</v>
      </c>
      <c r="T161" s="59" t="s">
        <v>104</v>
      </c>
      <c r="U161" s="15" t="e">
        <f>RANK(#REF!,#REF!)</f>
        <v>#REF!</v>
      </c>
      <c r="V161" s="15" t="e">
        <f>IF(COUNTIF(U$144:U160,U161),U161+COUNTIF(U$144:U160,U161),U161)</f>
        <v>#REF!</v>
      </c>
      <c r="W161" s="15" t="e">
        <f>IF(#REF!&lt;&gt;0,R161,"")</f>
        <v>#REF!</v>
      </c>
    </row>
    <row r="162" spans="18:23" s="15" customFormat="1">
      <c r="R162" s="59" t="s">
        <v>376</v>
      </c>
      <c r="S162" s="59" t="s">
        <v>377</v>
      </c>
      <c r="T162" s="59" t="s">
        <v>104</v>
      </c>
      <c r="U162" s="15" t="e">
        <f>RANK(#REF!,#REF!)</f>
        <v>#REF!</v>
      </c>
      <c r="V162" s="15" t="e">
        <f>IF(COUNTIF(U$144:U161,U162),U162+COUNTIF(U$144:U161,U162),U162)</f>
        <v>#REF!</v>
      </c>
      <c r="W162" s="15" t="e">
        <f>IF(#REF!&lt;&gt;0,R162,"")</f>
        <v>#REF!</v>
      </c>
    </row>
    <row r="163" spans="18:23" s="15" customFormat="1">
      <c r="R163" s="59" t="s">
        <v>102</v>
      </c>
      <c r="S163" s="59" t="s">
        <v>103</v>
      </c>
      <c r="T163" s="59" t="s">
        <v>104</v>
      </c>
      <c r="U163" s="15" t="e">
        <f>RANK(#REF!,#REF!)</f>
        <v>#REF!</v>
      </c>
      <c r="V163" s="15" t="e">
        <f>IF(COUNTIF(U$144:U162,U163),U163+COUNTIF(U$144:U162,U163),U163)</f>
        <v>#REF!</v>
      </c>
      <c r="W163" s="15" t="e">
        <f>IF(#REF!&lt;&gt;0,R163,"")</f>
        <v>#REF!</v>
      </c>
    </row>
    <row r="164" spans="18:23" s="15" customFormat="1">
      <c r="R164" s="59" t="s">
        <v>590</v>
      </c>
      <c r="S164" s="59" t="s">
        <v>591</v>
      </c>
      <c r="T164" s="59" t="s">
        <v>592</v>
      </c>
      <c r="U164" s="15" t="e">
        <f>RANK(#REF!,#REF!)</f>
        <v>#REF!</v>
      </c>
      <c r="V164" s="15" t="e">
        <f>IF(COUNTIF(U$144:U163,U164),U164+COUNTIF(U$144:U163,U164),U164)</f>
        <v>#REF!</v>
      </c>
      <c r="W164" s="15" t="e">
        <f>IF(#REF!&lt;&gt;0,R164,"")</f>
        <v>#REF!</v>
      </c>
    </row>
    <row r="165" spans="18:23" s="15" customFormat="1">
      <c r="R165" s="59" t="s">
        <v>593</v>
      </c>
      <c r="S165" s="59" t="s">
        <v>594</v>
      </c>
      <c r="T165" s="59" t="s">
        <v>595</v>
      </c>
      <c r="U165" s="15" t="e">
        <f>RANK(#REF!,#REF!)</f>
        <v>#REF!</v>
      </c>
      <c r="V165" s="15" t="e">
        <f>IF(COUNTIF(U$144:U164,U165),U165+COUNTIF(U$144:U164,U165),U165)</f>
        <v>#REF!</v>
      </c>
      <c r="W165" s="15" t="e">
        <f>IF(#REF!&lt;&gt;0,R165,"")</f>
        <v>#REF!</v>
      </c>
    </row>
    <row r="166" spans="18:23" s="15" customFormat="1">
      <c r="R166" s="59" t="s">
        <v>596</v>
      </c>
      <c r="S166" s="59" t="s">
        <v>597</v>
      </c>
      <c r="T166" s="59" t="s">
        <v>595</v>
      </c>
      <c r="U166" s="15" t="e">
        <f>RANK(#REF!,#REF!)</f>
        <v>#REF!</v>
      </c>
      <c r="V166" s="15" t="e">
        <f>IF(COUNTIF(U$144:U165,U166),U166+COUNTIF(U$144:U165,U166),U166)</f>
        <v>#REF!</v>
      </c>
      <c r="W166" s="15" t="e">
        <f>IF(#REF!&lt;&gt;0,R166,"")</f>
        <v>#REF!</v>
      </c>
    </row>
    <row r="167" spans="18:23" s="15" customFormat="1">
      <c r="R167" s="60" t="s">
        <v>598</v>
      </c>
      <c r="S167" s="14" t="s">
        <v>599</v>
      </c>
      <c r="T167" s="60" t="s">
        <v>600</v>
      </c>
      <c r="U167" s="15" t="e">
        <f>RANK(#REF!,#REF!)</f>
        <v>#REF!</v>
      </c>
      <c r="V167" s="15" t="e">
        <f>IF(COUNTIF(U$144:U166,U167),U167+COUNTIF(U$144:U166,U167),U167)</f>
        <v>#REF!</v>
      </c>
      <c r="W167" s="15" t="e">
        <f>IF(#REF!&lt;&gt;0,R167,"")</f>
        <v>#REF!</v>
      </c>
    </row>
    <row r="168" spans="18:23" s="15" customFormat="1">
      <c r="R168" s="60" t="s">
        <v>601</v>
      </c>
      <c r="S168" s="14" t="s">
        <v>602</v>
      </c>
      <c r="T168" s="60" t="s">
        <v>600</v>
      </c>
      <c r="U168" s="15" t="e">
        <f>RANK(#REF!,#REF!)</f>
        <v>#REF!</v>
      </c>
      <c r="V168" s="15" t="e">
        <f>IF(COUNTIF(U$144:U167,U168),U168+COUNTIF(U$144:U167,U168),U168)</f>
        <v>#REF!</v>
      </c>
      <c r="W168" s="15" t="e">
        <f>IF(#REF!&lt;&gt;0,R168,"")</f>
        <v>#REF!</v>
      </c>
    </row>
    <row r="169" spans="18:23" s="15" customFormat="1">
      <c r="R169" s="60" t="s">
        <v>603</v>
      </c>
      <c r="S169" s="14" t="s">
        <v>604</v>
      </c>
      <c r="T169" s="60" t="s">
        <v>600</v>
      </c>
      <c r="U169" s="15" t="e">
        <f>RANK(#REF!,#REF!)</f>
        <v>#REF!</v>
      </c>
      <c r="V169" s="15" t="e">
        <f>IF(COUNTIF(U$144:U168,U169),U169+COUNTIF(U$144:U168,U169),U169)</f>
        <v>#REF!</v>
      </c>
      <c r="W169" s="15" t="e">
        <f>IF(#REF!&lt;&gt;0,R169,"")</f>
        <v>#REF!</v>
      </c>
    </row>
    <row r="170" spans="18:23" s="15" customFormat="1">
      <c r="R170" s="60" t="s">
        <v>605</v>
      </c>
      <c r="S170" s="14" t="s">
        <v>606</v>
      </c>
      <c r="T170" s="60" t="s">
        <v>600</v>
      </c>
      <c r="U170" s="15" t="e">
        <f>RANK(#REF!,#REF!)</f>
        <v>#REF!</v>
      </c>
      <c r="V170" s="15" t="e">
        <f>IF(COUNTIF(U$144:U169,U170),U170+COUNTIF(U$144:U169,U170),U170)</f>
        <v>#REF!</v>
      </c>
      <c r="W170" s="15" t="e">
        <f>IF(#REF!&lt;&gt;0,R170,"")</f>
        <v>#REF!</v>
      </c>
    </row>
    <row r="171" spans="18:23" s="15" customFormat="1">
      <c r="R171" s="60" t="s">
        <v>607</v>
      </c>
      <c r="S171" s="14" t="s">
        <v>608</v>
      </c>
      <c r="T171" s="60" t="s">
        <v>600</v>
      </c>
      <c r="U171" s="15" t="e">
        <f>RANK(#REF!,#REF!)</f>
        <v>#REF!</v>
      </c>
      <c r="V171" s="15" t="e">
        <f>IF(COUNTIF(U$144:U170,U171),U171+COUNTIF(U$144:U170,U171),U171)</f>
        <v>#REF!</v>
      </c>
      <c r="W171" s="15" t="e">
        <f>IF(#REF!&lt;&gt;0,R171,"")</f>
        <v>#REF!</v>
      </c>
    </row>
    <row r="172" spans="18:23" s="15" customFormat="1">
      <c r="R172" s="60" t="s">
        <v>609</v>
      </c>
      <c r="S172" s="14" t="s">
        <v>610</v>
      </c>
      <c r="T172" s="60" t="s">
        <v>600</v>
      </c>
      <c r="U172" s="15" t="e">
        <f>RANK(#REF!,#REF!)</f>
        <v>#REF!</v>
      </c>
      <c r="V172" s="15" t="e">
        <f>IF(COUNTIF(U$144:U171,U172),U172+COUNTIF(U$144:U171,U172),U172)</f>
        <v>#REF!</v>
      </c>
      <c r="W172" s="15" t="e">
        <f>IF(#REF!&lt;&gt;0,R172,"")</f>
        <v>#REF!</v>
      </c>
    </row>
    <row r="173" spans="18:23" s="15" customFormat="1">
      <c r="R173" s="60" t="s">
        <v>611</v>
      </c>
      <c r="S173" s="14" t="s">
        <v>612</v>
      </c>
      <c r="T173" s="60" t="s">
        <v>600</v>
      </c>
      <c r="U173" s="15" t="e">
        <f>RANK(#REF!,#REF!)</f>
        <v>#REF!</v>
      </c>
      <c r="V173" s="15" t="e">
        <f>IF(COUNTIF(U$144:U172,U173),U173+COUNTIF(U$144:U172,U173),U173)</f>
        <v>#REF!</v>
      </c>
      <c r="W173" s="15" t="e">
        <f>IF(#REF!&lt;&gt;0,R173,"")</f>
        <v>#REF!</v>
      </c>
    </row>
    <row r="174" spans="18:23" s="15" customFormat="1">
      <c r="R174" s="60" t="s">
        <v>613</v>
      </c>
      <c r="S174" s="14" t="s">
        <v>614</v>
      </c>
      <c r="T174" s="60" t="s">
        <v>600</v>
      </c>
      <c r="U174" s="15" t="e">
        <f>RANK(#REF!,#REF!)</f>
        <v>#REF!</v>
      </c>
      <c r="V174" s="15" t="e">
        <f>IF(COUNTIF(U$144:U173,U174),U174+COUNTIF(U$144:U173,U174),U174)</f>
        <v>#REF!</v>
      </c>
      <c r="W174" s="15" t="e">
        <f>IF(#REF!&lt;&gt;0,R174,"")</f>
        <v>#REF!</v>
      </c>
    </row>
    <row r="175" spans="18:23" s="15" customFormat="1">
      <c r="R175" s="60" t="s">
        <v>615</v>
      </c>
      <c r="S175" s="14" t="s">
        <v>616</v>
      </c>
      <c r="T175" s="60" t="s">
        <v>600</v>
      </c>
      <c r="U175" s="15" t="e">
        <f>RANK(#REF!,#REF!)</f>
        <v>#REF!</v>
      </c>
      <c r="V175" s="15" t="e">
        <f>IF(COUNTIF(U$144:U174,U175),U175+COUNTIF(U$144:U174,U175),U175)</f>
        <v>#REF!</v>
      </c>
      <c r="W175" s="15" t="e">
        <f>IF(#REF!&lt;&gt;0,R175,"")</f>
        <v>#REF!</v>
      </c>
    </row>
    <row r="176" spans="18:23" s="15" customFormat="1">
      <c r="R176" s="60" t="s">
        <v>617</v>
      </c>
      <c r="S176" s="14" t="s">
        <v>618</v>
      </c>
      <c r="T176" s="60" t="s">
        <v>600</v>
      </c>
      <c r="U176" s="15" t="e">
        <f>RANK(#REF!,#REF!)</f>
        <v>#REF!</v>
      </c>
      <c r="V176" s="15" t="e">
        <f>IF(COUNTIF(U$144:U175,U176),U176+COUNTIF(U$144:U175,U176),U176)</f>
        <v>#REF!</v>
      </c>
      <c r="W176" s="15" t="e">
        <f>IF(#REF!&lt;&gt;0,R176,"")</f>
        <v>#REF!</v>
      </c>
    </row>
    <row r="177" spans="18:23" s="15" customFormat="1">
      <c r="R177" s="60" t="s">
        <v>619</v>
      </c>
      <c r="S177" s="14" t="s">
        <v>620</v>
      </c>
      <c r="T177" s="60" t="s">
        <v>600</v>
      </c>
      <c r="U177" s="15" t="e">
        <f>RANK(#REF!,#REF!)</f>
        <v>#REF!</v>
      </c>
      <c r="V177" s="15" t="e">
        <f>IF(COUNTIF(U$144:U176,U177),U177+COUNTIF(U$144:U176,U177),U177)</f>
        <v>#REF!</v>
      </c>
      <c r="W177" s="15" t="e">
        <f>IF(#REF!&lt;&gt;0,R177,"")</f>
        <v>#REF!</v>
      </c>
    </row>
    <row r="178" spans="18:23" s="15" customFormat="1">
      <c r="R178" s="60" t="s">
        <v>621</v>
      </c>
      <c r="S178" s="60" t="s">
        <v>622</v>
      </c>
      <c r="T178" s="60" t="s">
        <v>600</v>
      </c>
      <c r="U178" s="15" t="e">
        <f>RANK(#REF!,#REF!)</f>
        <v>#REF!</v>
      </c>
      <c r="V178" s="15" t="e">
        <f>IF(COUNTIF(U$144:U177,U178),U178+COUNTIF(U$144:U177,U178),U178)</f>
        <v>#REF!</v>
      </c>
      <c r="W178" s="15" t="e">
        <f>IF(#REF!&lt;&gt;0,R178,"")</f>
        <v>#REF!</v>
      </c>
    </row>
    <row r="179" spans="18:23" s="15" customFormat="1">
      <c r="R179" s="60" t="s">
        <v>623</v>
      </c>
      <c r="S179" s="14" t="s">
        <v>624</v>
      </c>
      <c r="T179" s="60" t="s">
        <v>600</v>
      </c>
      <c r="U179" s="15" t="e">
        <f>RANK(#REF!,#REF!)</f>
        <v>#REF!</v>
      </c>
      <c r="V179" s="15" t="e">
        <f>IF(COUNTIF(U$144:U178,U179),U179+COUNTIF(U$144:U178,U179),U179)</f>
        <v>#REF!</v>
      </c>
      <c r="W179" s="15" t="e">
        <f>IF(#REF!&lt;&gt;0,R179,"")</f>
        <v>#REF!</v>
      </c>
    </row>
    <row r="180" spans="18:23" s="15" customFormat="1">
      <c r="R180" s="60" t="s">
        <v>625</v>
      </c>
      <c r="S180" s="14" t="s">
        <v>626</v>
      </c>
      <c r="T180" s="60" t="s">
        <v>600</v>
      </c>
      <c r="U180" s="15" t="e">
        <f>RANK(#REF!,#REF!)</f>
        <v>#REF!</v>
      </c>
      <c r="V180" s="15" t="e">
        <f>IF(COUNTIF(U$144:U179,U180),U180+COUNTIF(U$144:U179,U180),U180)</f>
        <v>#REF!</v>
      </c>
      <c r="W180" s="15" t="e">
        <f>IF(#REF!&lt;&gt;0,R180,"")</f>
        <v>#REF!</v>
      </c>
    </row>
    <row r="181" spans="18:23" s="15" customFormat="1">
      <c r="R181" s="60" t="s">
        <v>627</v>
      </c>
      <c r="S181" s="14" t="s">
        <v>628</v>
      </c>
      <c r="T181" s="60" t="s">
        <v>600</v>
      </c>
      <c r="U181" s="15" t="e">
        <f>RANK(#REF!,#REF!)</f>
        <v>#REF!</v>
      </c>
      <c r="V181" s="15" t="e">
        <f>IF(COUNTIF(U$144:U180,U181),U181+COUNTIF(U$144:U180,U181),U181)</f>
        <v>#REF!</v>
      </c>
      <c r="W181" s="15" t="e">
        <f>IF(#REF!&lt;&gt;0,R181,"")</f>
        <v>#REF!</v>
      </c>
    </row>
    <row r="182" spans="18:23" s="15" customFormat="1">
      <c r="R182" s="60" t="s">
        <v>629</v>
      </c>
      <c r="S182" s="14" t="s">
        <v>630</v>
      </c>
      <c r="T182" s="60" t="s">
        <v>600</v>
      </c>
      <c r="U182" s="15" t="e">
        <f>RANK(#REF!,#REF!)</f>
        <v>#REF!</v>
      </c>
      <c r="V182" s="15" t="e">
        <f>IF(COUNTIF(U$144:U181,U182),U182+COUNTIF(U$144:U181,U182),U182)</f>
        <v>#REF!</v>
      </c>
      <c r="W182" s="15" t="e">
        <f>IF(#REF!&lt;&gt;0,R182,"")</f>
        <v>#REF!</v>
      </c>
    </row>
    <row r="183" spans="18:23" s="15" customFormat="1">
      <c r="R183" s="60" t="s">
        <v>631</v>
      </c>
      <c r="S183" s="14" t="s">
        <v>632</v>
      </c>
      <c r="T183" s="60" t="s">
        <v>600</v>
      </c>
      <c r="U183" s="15" t="e">
        <f>RANK(#REF!,#REF!)</f>
        <v>#REF!</v>
      </c>
      <c r="V183" s="15" t="e">
        <f>IF(COUNTIF(U$144:U182,U183),U183+COUNTIF(U$144:U182,U183),U183)</f>
        <v>#REF!</v>
      </c>
      <c r="W183" s="15" t="e">
        <f>IF(#REF!&lt;&gt;0,R183,"")</f>
        <v>#REF!</v>
      </c>
    </row>
    <row r="184" spans="18:23" s="15" customFormat="1">
      <c r="R184" s="60" t="s">
        <v>633</v>
      </c>
      <c r="S184" s="14" t="s">
        <v>634</v>
      </c>
      <c r="T184" s="60" t="s">
        <v>600</v>
      </c>
      <c r="U184" s="15" t="e">
        <f>RANK(#REF!,#REF!)</f>
        <v>#REF!</v>
      </c>
      <c r="V184" s="15" t="e">
        <f>IF(COUNTIF(U$144:U183,U184),U184+COUNTIF(U$144:U183,U184),U184)</f>
        <v>#REF!</v>
      </c>
      <c r="W184" s="15" t="e">
        <f>IF(#REF!&lt;&gt;0,R184,"")</f>
        <v>#REF!</v>
      </c>
    </row>
    <row r="185" spans="18:23" s="15" customFormat="1">
      <c r="R185" s="60" t="s">
        <v>635</v>
      </c>
      <c r="S185" s="14" t="s">
        <v>636</v>
      </c>
      <c r="T185" s="60" t="s">
        <v>600</v>
      </c>
      <c r="U185" s="15" t="e">
        <f>RANK(#REF!,#REF!)</f>
        <v>#REF!</v>
      </c>
      <c r="V185" s="15" t="e">
        <f>IF(COUNTIF(U$144:U184,U185),U185+COUNTIF(U$144:U184,U185),U185)</f>
        <v>#REF!</v>
      </c>
      <c r="W185" s="15" t="e">
        <f>IF(#REF!&lt;&gt;0,R185,"")</f>
        <v>#REF!</v>
      </c>
    </row>
    <row r="186" spans="18:23" s="15" customFormat="1">
      <c r="R186" s="60" t="s">
        <v>637</v>
      </c>
      <c r="S186" s="14" t="s">
        <v>638</v>
      </c>
      <c r="T186" s="60" t="s">
        <v>600</v>
      </c>
      <c r="U186" s="15" t="e">
        <f>RANK(#REF!,#REF!)</f>
        <v>#REF!</v>
      </c>
      <c r="V186" s="15" t="e">
        <f>IF(COUNTIF(U$144:U185,U186),U186+COUNTIF(U$144:U185,U186),U186)</f>
        <v>#REF!</v>
      </c>
      <c r="W186" s="15" t="e">
        <f>IF(#REF!&lt;&gt;0,R186,"")</f>
        <v>#REF!</v>
      </c>
    </row>
    <row r="187" spans="18:23" s="15" customFormat="1">
      <c r="R187" s="60" t="s">
        <v>639</v>
      </c>
      <c r="S187" s="14" t="s">
        <v>640</v>
      </c>
      <c r="T187" s="60" t="s">
        <v>600</v>
      </c>
      <c r="U187" s="15" t="e">
        <f>RANK(#REF!,#REF!)</f>
        <v>#REF!</v>
      </c>
      <c r="V187" s="15" t="e">
        <f>IF(COUNTIF(U$144:U186,U187),U187+COUNTIF(U$144:U186,U187),U187)</f>
        <v>#REF!</v>
      </c>
      <c r="W187" s="15" t="e">
        <f>IF(#REF!&lt;&gt;0,R187,"")</f>
        <v>#REF!</v>
      </c>
    </row>
    <row r="188" spans="18:23" s="15" customFormat="1">
      <c r="R188" s="60" t="s">
        <v>641</v>
      </c>
      <c r="S188" s="14" t="s">
        <v>642</v>
      </c>
      <c r="T188" s="60" t="s">
        <v>600</v>
      </c>
      <c r="U188" s="15" t="e">
        <f>RANK(#REF!,#REF!)</f>
        <v>#REF!</v>
      </c>
      <c r="V188" s="15" t="e">
        <f>IF(COUNTIF(U$144:U187,U188),U188+COUNTIF(U$144:U187,U188),U188)</f>
        <v>#REF!</v>
      </c>
      <c r="W188" s="15" t="e">
        <f>IF(#REF!&lt;&gt;0,R188,"")</f>
        <v>#REF!</v>
      </c>
    </row>
    <row r="189" spans="18:23" s="15" customFormat="1">
      <c r="R189" s="60" t="s">
        <v>643</v>
      </c>
      <c r="S189" s="14" t="s">
        <v>644</v>
      </c>
      <c r="T189" s="60" t="s">
        <v>600</v>
      </c>
      <c r="U189" s="15" t="e">
        <f>RANK(#REF!,#REF!)</f>
        <v>#REF!</v>
      </c>
      <c r="V189" s="15" t="e">
        <f>IF(COUNTIF(U$144:U188,U189),U189+COUNTIF(U$144:U188,U189),U189)</f>
        <v>#REF!</v>
      </c>
      <c r="W189" s="15" t="e">
        <f>IF(#REF!&lt;&gt;0,R189,"")</f>
        <v>#REF!</v>
      </c>
    </row>
    <row r="190" spans="18:23" s="15" customFormat="1">
      <c r="R190" s="60" t="s">
        <v>645</v>
      </c>
      <c r="S190" s="14" t="s">
        <v>646</v>
      </c>
      <c r="T190" s="60" t="s">
        <v>600</v>
      </c>
      <c r="U190" s="15" t="e">
        <f>RANK(#REF!,#REF!)</f>
        <v>#REF!</v>
      </c>
      <c r="V190" s="15" t="e">
        <f>IF(COUNTIF(U$144:U189,U190),U190+COUNTIF(U$144:U189,U190),U190)</f>
        <v>#REF!</v>
      </c>
      <c r="W190" s="15" t="e">
        <f>IF(#REF!&lt;&gt;0,R190,"")</f>
        <v>#REF!</v>
      </c>
    </row>
    <row r="191" spans="18:23" s="15" customFormat="1">
      <c r="R191" s="60" t="s">
        <v>647</v>
      </c>
      <c r="S191" s="14" t="s">
        <v>648</v>
      </c>
      <c r="T191" s="60" t="s">
        <v>600</v>
      </c>
      <c r="U191" s="15" t="e">
        <f>RANK(#REF!,#REF!)</f>
        <v>#REF!</v>
      </c>
      <c r="V191" s="15" t="e">
        <f>IF(COUNTIF(U$144:U190,U191),U191+COUNTIF(U$144:U190,U191),U191)</f>
        <v>#REF!</v>
      </c>
      <c r="W191" s="15" t="e">
        <f>IF(#REF!&lt;&gt;0,R191,"")</f>
        <v>#REF!</v>
      </c>
    </row>
    <row r="192" spans="18:23" s="15" customFormat="1">
      <c r="R192" s="60" t="s">
        <v>649</v>
      </c>
      <c r="S192" s="14" t="s">
        <v>650</v>
      </c>
      <c r="T192" s="60" t="s">
        <v>600</v>
      </c>
      <c r="U192" s="15" t="e">
        <f>RANK(#REF!,#REF!)</f>
        <v>#REF!</v>
      </c>
      <c r="V192" s="15" t="e">
        <f>IF(COUNTIF(U$144:U191,U192),U192+COUNTIF(U$144:U191,U192),U192)</f>
        <v>#REF!</v>
      </c>
      <c r="W192" s="15" t="e">
        <f>IF(#REF!&lt;&gt;0,R192,"")</f>
        <v>#REF!</v>
      </c>
    </row>
    <row r="193" spans="18:23" s="15" customFormat="1">
      <c r="R193" s="60" t="s">
        <v>651</v>
      </c>
      <c r="S193" s="14" t="s">
        <v>652</v>
      </c>
      <c r="T193" s="60" t="s">
        <v>600</v>
      </c>
      <c r="U193" s="15" t="e">
        <f>RANK(#REF!,#REF!)</f>
        <v>#REF!</v>
      </c>
      <c r="V193" s="15" t="e">
        <f>IF(COUNTIF(U$144:U192,U193),U193+COUNTIF(U$144:U192,U193),U193)</f>
        <v>#REF!</v>
      </c>
      <c r="W193" s="15" t="e">
        <f>IF(#REF!&lt;&gt;0,R193,"")</f>
        <v>#REF!</v>
      </c>
    </row>
    <row r="194" spans="18:23" s="15" customFormat="1">
      <c r="R194" s="60" t="s">
        <v>653</v>
      </c>
      <c r="S194" s="14" t="s">
        <v>654</v>
      </c>
      <c r="T194" s="60" t="s">
        <v>600</v>
      </c>
      <c r="U194" s="15" t="e">
        <f>RANK(#REF!,#REF!)</f>
        <v>#REF!</v>
      </c>
      <c r="V194" s="15" t="e">
        <f>IF(COUNTIF(U$144:U193,U194),U194+COUNTIF(U$144:U193,U194),U194)</f>
        <v>#REF!</v>
      </c>
      <c r="W194" s="15" t="e">
        <f>IF(#REF!&lt;&gt;0,R194,"")</f>
        <v>#REF!</v>
      </c>
    </row>
    <row r="195" spans="18:23" s="15" customFormat="1">
      <c r="R195" s="60" t="s">
        <v>655</v>
      </c>
      <c r="S195" s="14" t="s">
        <v>656</v>
      </c>
      <c r="T195" s="60" t="s">
        <v>600</v>
      </c>
      <c r="U195" s="15" t="e">
        <f>RANK(#REF!,#REF!)</f>
        <v>#REF!</v>
      </c>
      <c r="V195" s="15" t="e">
        <f>IF(COUNTIF(U$144:U194,U195),U195+COUNTIF(U$144:U194,U195),U195)</f>
        <v>#REF!</v>
      </c>
      <c r="W195" s="15" t="e">
        <f>IF(#REF!&lt;&gt;0,R195,"")</f>
        <v>#REF!</v>
      </c>
    </row>
    <row r="196" spans="18:23" s="15" customFormat="1">
      <c r="R196" s="60" t="s">
        <v>657</v>
      </c>
      <c r="S196" s="14" t="s">
        <v>658</v>
      </c>
      <c r="T196" s="60" t="s">
        <v>600</v>
      </c>
      <c r="U196" s="15" t="e">
        <f>RANK(#REF!,#REF!)</f>
        <v>#REF!</v>
      </c>
      <c r="V196" s="15" t="e">
        <f>IF(COUNTIF(U$144:U195,U196),U196+COUNTIF(U$144:U195,U196),U196)</f>
        <v>#REF!</v>
      </c>
      <c r="W196" s="15" t="e">
        <f>IF(#REF!&lt;&gt;0,R196,"")</f>
        <v>#REF!</v>
      </c>
    </row>
    <row r="197" spans="18:23" s="15" customFormat="1">
      <c r="R197" s="60" t="s">
        <v>659</v>
      </c>
      <c r="S197" s="60" t="s">
        <v>660</v>
      </c>
      <c r="T197" s="60" t="s">
        <v>600</v>
      </c>
      <c r="U197" s="15" t="e">
        <f>RANK(#REF!,#REF!)</f>
        <v>#REF!</v>
      </c>
      <c r="V197" s="15" t="e">
        <f>IF(COUNTIF(U$144:U196,U197),U197+COUNTIF(U$144:U196,U197),U197)</f>
        <v>#REF!</v>
      </c>
      <c r="W197" s="15" t="e">
        <f>IF(#REF!&lt;&gt;0,R197,"")</f>
        <v>#REF!</v>
      </c>
    </row>
    <row r="198" spans="18:23" s="15" customFormat="1">
      <c r="R198" s="60" t="s">
        <v>661</v>
      </c>
      <c r="S198" s="14" t="s">
        <v>662</v>
      </c>
      <c r="T198" s="60" t="s">
        <v>600</v>
      </c>
      <c r="U198" s="15" t="e">
        <f>RANK(#REF!,#REF!)</f>
        <v>#REF!</v>
      </c>
      <c r="V198" s="15" t="e">
        <f>IF(COUNTIF(U$144:U197,U198),U198+COUNTIF(U$144:U197,U198),U198)</f>
        <v>#REF!</v>
      </c>
      <c r="W198" s="15" t="e">
        <f>IF(#REF!&lt;&gt;0,R198,"")</f>
        <v>#REF!</v>
      </c>
    </row>
    <row r="199" spans="18:23" s="15" customFormat="1">
      <c r="R199" s="60" t="s">
        <v>663</v>
      </c>
      <c r="S199" s="14" t="s">
        <v>664</v>
      </c>
      <c r="T199" s="60" t="s">
        <v>600</v>
      </c>
      <c r="U199" s="15" t="e">
        <f>RANK(#REF!,#REF!)</f>
        <v>#REF!</v>
      </c>
      <c r="V199" s="15" t="e">
        <f>IF(COUNTIF(U$144:U198,U199),U199+COUNTIF(U$144:U198,U199),U199)</f>
        <v>#REF!</v>
      </c>
      <c r="W199" s="15" t="e">
        <f>IF(#REF!&lt;&gt;0,R199,"")</f>
        <v>#REF!</v>
      </c>
    </row>
    <row r="200" spans="18:23" s="15" customFormat="1">
      <c r="R200" s="60" t="s">
        <v>665</v>
      </c>
      <c r="S200" s="14" t="s">
        <v>666</v>
      </c>
      <c r="T200" s="60" t="s">
        <v>600</v>
      </c>
      <c r="U200" s="15" t="e">
        <f>RANK(#REF!,#REF!)</f>
        <v>#REF!</v>
      </c>
      <c r="V200" s="15" t="e">
        <f>IF(COUNTIF(U$144:U199,U200),U200+COUNTIF(U$144:U199,U200),U200)</f>
        <v>#REF!</v>
      </c>
      <c r="W200" s="15" t="e">
        <f>IF(#REF!&lt;&gt;0,R200,"")</f>
        <v>#REF!</v>
      </c>
    </row>
    <row r="201" spans="18:23" s="15" customFormat="1">
      <c r="R201" s="60" t="s">
        <v>667</v>
      </c>
      <c r="S201" s="14" t="s">
        <v>668</v>
      </c>
      <c r="T201" s="60" t="s">
        <v>669</v>
      </c>
      <c r="U201" s="15" t="e">
        <f>RANK(#REF!,#REF!)</f>
        <v>#REF!</v>
      </c>
      <c r="V201" s="15" t="e">
        <f>IF(COUNTIF(U$144:U200,U201),U201+COUNTIF(U$144:U200,U201),U201)</f>
        <v>#REF!</v>
      </c>
      <c r="W201" s="15" t="e">
        <f>IF(#REF!&lt;&gt;0,R201,"")</f>
        <v>#REF!</v>
      </c>
    </row>
    <row r="202" spans="18:23" s="15" customFormat="1">
      <c r="R202" s="60" t="s">
        <v>670</v>
      </c>
      <c r="S202" s="14" t="s">
        <v>671</v>
      </c>
      <c r="T202" s="60" t="s">
        <v>669</v>
      </c>
      <c r="U202" s="15" t="e">
        <f>RANK(#REF!,#REF!)</f>
        <v>#REF!</v>
      </c>
      <c r="V202" s="15" t="e">
        <f>IF(COUNTIF(U$144:U201,U202),U202+COUNTIF(U$144:U201,U202),U202)</f>
        <v>#REF!</v>
      </c>
      <c r="W202" s="15" t="e">
        <f>IF(#REF!&lt;&gt;0,R202,"")</f>
        <v>#REF!</v>
      </c>
    </row>
    <row r="203" spans="18:23" s="15" customFormat="1">
      <c r="R203" s="60" t="s">
        <v>672</v>
      </c>
      <c r="S203" s="14" t="s">
        <v>673</v>
      </c>
      <c r="T203" s="60" t="s">
        <v>669</v>
      </c>
      <c r="U203" s="15" t="e">
        <f>RANK(#REF!,#REF!)</f>
        <v>#REF!</v>
      </c>
      <c r="V203" s="15" t="e">
        <f>IF(COUNTIF(U$144:U202,U203),U203+COUNTIF(U$144:U202,U203),U203)</f>
        <v>#REF!</v>
      </c>
      <c r="W203" s="15" t="e">
        <f>IF(#REF!&lt;&gt;0,R203,"")</f>
        <v>#REF!</v>
      </c>
    </row>
    <row r="204" spans="18:23" s="15" customFormat="1">
      <c r="R204" s="60" t="s">
        <v>674</v>
      </c>
      <c r="S204" s="14" t="s">
        <v>675</v>
      </c>
      <c r="T204" s="60" t="s">
        <v>669</v>
      </c>
      <c r="U204" s="15" t="e">
        <f>RANK(#REF!,#REF!)</f>
        <v>#REF!</v>
      </c>
      <c r="V204" s="15" t="e">
        <f>IF(COUNTIF(U$144:U203,U204),U204+COUNTIF(U$144:U203,U204),U204)</f>
        <v>#REF!</v>
      </c>
      <c r="W204" s="15" t="e">
        <f>IF(#REF!&lt;&gt;0,R204,"")</f>
        <v>#REF!</v>
      </c>
    </row>
    <row r="205" spans="18:23" s="15" customFormat="1">
      <c r="R205" s="60" t="s">
        <v>676</v>
      </c>
      <c r="S205" s="14" t="s">
        <v>677</v>
      </c>
      <c r="T205" s="60" t="s">
        <v>669</v>
      </c>
      <c r="U205" s="15" t="e">
        <f>RANK(#REF!,#REF!)</f>
        <v>#REF!</v>
      </c>
      <c r="V205" s="15" t="e">
        <f>IF(COUNTIF(U$144:U204,U205),U205+COUNTIF(U$144:U204,U205),U205)</f>
        <v>#REF!</v>
      </c>
      <c r="W205" s="15" t="e">
        <f>IF(#REF!&lt;&gt;0,R205,"")</f>
        <v>#REF!</v>
      </c>
    </row>
    <row r="206" spans="18:23" s="15" customFormat="1">
      <c r="R206" s="60" t="s">
        <v>678</v>
      </c>
      <c r="S206" s="14" t="s">
        <v>679</v>
      </c>
      <c r="T206" s="60" t="s">
        <v>669</v>
      </c>
      <c r="U206" s="15" t="e">
        <f>RANK(#REF!,#REF!)</f>
        <v>#REF!</v>
      </c>
      <c r="V206" s="15" t="e">
        <f>IF(COUNTIF(U$144:U205,U206),U206+COUNTIF(U$144:U205,U206),U206)</f>
        <v>#REF!</v>
      </c>
      <c r="W206" s="15" t="e">
        <f>IF(#REF!&lt;&gt;0,R206,"")</f>
        <v>#REF!</v>
      </c>
    </row>
    <row r="207" spans="18:23" s="15" customFormat="1">
      <c r="R207" s="60" t="s">
        <v>680</v>
      </c>
      <c r="S207" s="14" t="s">
        <v>681</v>
      </c>
      <c r="T207" s="60" t="s">
        <v>669</v>
      </c>
      <c r="U207" s="15" t="e">
        <f>RANK(#REF!,#REF!)</f>
        <v>#REF!</v>
      </c>
      <c r="V207" s="15" t="e">
        <f>IF(COUNTIF(U$144:U206,U207),U207+COUNTIF(U$144:U206,U207),U207)</f>
        <v>#REF!</v>
      </c>
      <c r="W207" s="15" t="e">
        <f>IF(#REF!&lt;&gt;0,R207,"")</f>
        <v>#REF!</v>
      </c>
    </row>
    <row r="208" spans="18:23" s="15" customFormat="1">
      <c r="R208" s="60" t="s">
        <v>682</v>
      </c>
      <c r="S208" s="14" t="s">
        <v>683</v>
      </c>
      <c r="T208" s="60" t="s">
        <v>669</v>
      </c>
      <c r="U208" s="15" t="e">
        <f>RANK(#REF!,#REF!)</f>
        <v>#REF!</v>
      </c>
      <c r="V208" s="15" t="e">
        <f>IF(COUNTIF(U$144:U207,U208),U208+COUNTIF(U$144:U207,U208),U208)</f>
        <v>#REF!</v>
      </c>
      <c r="W208" s="15" t="e">
        <f>IF(#REF!&lt;&gt;0,R208,"")</f>
        <v>#REF!</v>
      </c>
    </row>
    <row r="209" spans="18:23" s="15" customFormat="1">
      <c r="R209" s="60" t="s">
        <v>684</v>
      </c>
      <c r="S209" s="14" t="s">
        <v>685</v>
      </c>
      <c r="T209" s="60" t="s">
        <v>669</v>
      </c>
      <c r="U209" s="15" t="e">
        <f>RANK(#REF!,#REF!)</f>
        <v>#REF!</v>
      </c>
      <c r="V209" s="15" t="e">
        <f>IF(COUNTIF(U$144:U208,U209),U209+COUNTIF(U$144:U208,U209),U209)</f>
        <v>#REF!</v>
      </c>
      <c r="W209" s="15" t="e">
        <f>IF(#REF!&lt;&gt;0,R209,"")</f>
        <v>#REF!</v>
      </c>
    </row>
    <row r="210" spans="18:23" s="15" customFormat="1">
      <c r="R210" s="60" t="s">
        <v>686</v>
      </c>
      <c r="S210" s="14" t="s">
        <v>687</v>
      </c>
      <c r="T210" s="60" t="s">
        <v>669</v>
      </c>
      <c r="U210" s="15" t="e">
        <f>RANK(#REF!,#REF!)</f>
        <v>#REF!</v>
      </c>
      <c r="V210" s="15" t="e">
        <f>IF(COUNTIF(U$144:U209,U210),U210+COUNTIF(U$144:U209,U210),U210)</f>
        <v>#REF!</v>
      </c>
      <c r="W210" s="15" t="e">
        <f>IF(#REF!&lt;&gt;0,R210,"")</f>
        <v>#REF!</v>
      </c>
    </row>
    <row r="211" spans="18:23" s="15" customFormat="1">
      <c r="R211" s="60" t="s">
        <v>688</v>
      </c>
      <c r="S211" s="14" t="s">
        <v>689</v>
      </c>
      <c r="T211" s="60" t="s">
        <v>669</v>
      </c>
      <c r="U211" s="15" t="e">
        <f>RANK(#REF!,#REF!)</f>
        <v>#REF!</v>
      </c>
      <c r="V211" s="15" t="e">
        <f>IF(COUNTIF(U$144:U210,U211),U211+COUNTIF(U$144:U210,U211),U211)</f>
        <v>#REF!</v>
      </c>
      <c r="W211" s="15" t="e">
        <f>IF(#REF!&lt;&gt;0,R211,"")</f>
        <v>#REF!</v>
      </c>
    </row>
    <row r="212" spans="18:23" s="15" customFormat="1">
      <c r="R212" s="60" t="s">
        <v>690</v>
      </c>
      <c r="S212" s="14" t="s">
        <v>691</v>
      </c>
      <c r="T212" s="60" t="s">
        <v>669</v>
      </c>
      <c r="U212" s="15" t="e">
        <f>RANK(#REF!,#REF!)</f>
        <v>#REF!</v>
      </c>
      <c r="V212" s="15" t="e">
        <f>IF(COUNTIF(U$144:U211,U212),U212+COUNTIF(U$144:U211,U212),U212)</f>
        <v>#REF!</v>
      </c>
      <c r="W212" s="15" t="e">
        <f>IF(#REF!&lt;&gt;0,R212,"")</f>
        <v>#REF!</v>
      </c>
    </row>
    <row r="213" spans="18:23" s="15" customFormat="1">
      <c r="R213" s="60" t="s">
        <v>692</v>
      </c>
      <c r="S213" s="14" t="s">
        <v>693</v>
      </c>
      <c r="T213" s="60" t="s">
        <v>669</v>
      </c>
      <c r="U213" s="15" t="e">
        <f>RANK(#REF!,#REF!)</f>
        <v>#REF!</v>
      </c>
      <c r="V213" s="15" t="e">
        <f>IF(COUNTIF(U$144:U212,U213),U213+COUNTIF(U$144:U212,U213),U213)</f>
        <v>#REF!</v>
      </c>
      <c r="W213" s="15" t="e">
        <f>IF(#REF!&lt;&gt;0,R213,"")</f>
        <v>#REF!</v>
      </c>
    </row>
    <row r="214" spans="18:23" s="15" customFormat="1">
      <c r="R214" s="60" t="s">
        <v>694</v>
      </c>
      <c r="S214" s="14" t="s">
        <v>695</v>
      </c>
      <c r="T214" s="60" t="s">
        <v>669</v>
      </c>
      <c r="U214" s="15" t="e">
        <f>RANK(#REF!,#REF!)</f>
        <v>#REF!</v>
      </c>
      <c r="V214" s="15" t="e">
        <f>IF(COUNTIF(U$144:U213,U214),U214+COUNTIF(U$144:U213,U214),U214)</f>
        <v>#REF!</v>
      </c>
      <c r="W214" s="15" t="e">
        <f>IF(#REF!&lt;&gt;0,R214,"")</f>
        <v>#REF!</v>
      </c>
    </row>
    <row r="215" spans="18:23" s="15" customFormat="1">
      <c r="R215" s="60" t="s">
        <v>696</v>
      </c>
      <c r="S215" s="14" t="s">
        <v>697</v>
      </c>
      <c r="T215" s="60" t="s">
        <v>669</v>
      </c>
      <c r="U215" s="15" t="e">
        <f>RANK(#REF!,#REF!)</f>
        <v>#REF!</v>
      </c>
      <c r="V215" s="15" t="e">
        <f>IF(COUNTIF(U$144:U214,U215),U215+COUNTIF(U$144:U214,U215),U215)</f>
        <v>#REF!</v>
      </c>
      <c r="W215" s="15" t="e">
        <f>IF(#REF!&lt;&gt;0,R215,"")</f>
        <v>#REF!</v>
      </c>
    </row>
    <row r="216" spans="18:23" s="15" customFormat="1">
      <c r="R216" s="60" t="s">
        <v>698</v>
      </c>
      <c r="S216" s="14" t="s">
        <v>699</v>
      </c>
      <c r="T216" s="60" t="s">
        <v>669</v>
      </c>
      <c r="U216" s="15" t="e">
        <f>RANK(#REF!,#REF!)</f>
        <v>#REF!</v>
      </c>
      <c r="V216" s="15" t="e">
        <f>IF(COUNTIF(U$144:U215,U216),U216+COUNTIF(U$144:U215,U216),U216)</f>
        <v>#REF!</v>
      </c>
      <c r="W216" s="15" t="e">
        <f>IF(#REF!&lt;&gt;0,R216,"")</f>
        <v>#REF!</v>
      </c>
    </row>
    <row r="217" spans="18:23" s="15" customFormat="1">
      <c r="R217" s="60" t="s">
        <v>700</v>
      </c>
      <c r="S217" s="14" t="s">
        <v>701</v>
      </c>
      <c r="T217" s="60" t="s">
        <v>669</v>
      </c>
      <c r="U217" s="15" t="e">
        <f>RANK(#REF!,#REF!)</f>
        <v>#REF!</v>
      </c>
      <c r="V217" s="15" t="e">
        <f>IF(COUNTIF(U$144:U216,U217),U217+COUNTIF(U$144:U216,U217),U217)</f>
        <v>#REF!</v>
      </c>
      <c r="W217" s="15" t="e">
        <f>IF(#REF!&lt;&gt;0,R217,"")</f>
        <v>#REF!</v>
      </c>
    </row>
    <row r="218" spans="18:23" s="15" customFormat="1">
      <c r="R218" s="60" t="s">
        <v>702</v>
      </c>
      <c r="S218" s="14" t="s">
        <v>703</v>
      </c>
      <c r="T218" s="60" t="s">
        <v>669</v>
      </c>
      <c r="U218" s="15" t="e">
        <f>RANK(#REF!,#REF!)</f>
        <v>#REF!</v>
      </c>
      <c r="V218" s="15" t="e">
        <f>IF(COUNTIF(U$144:U217,U218),U218+COUNTIF(U$144:U217,U218),U218)</f>
        <v>#REF!</v>
      </c>
      <c r="W218" s="15" t="e">
        <f>IF(#REF!&lt;&gt;0,R218,"")</f>
        <v>#REF!</v>
      </c>
    </row>
    <row r="219" spans="18:23" s="15" customFormat="1">
      <c r="R219" s="60" t="s">
        <v>704</v>
      </c>
      <c r="S219" s="14" t="s">
        <v>705</v>
      </c>
      <c r="T219" s="60" t="s">
        <v>669</v>
      </c>
      <c r="U219" s="15" t="e">
        <f>RANK(#REF!,#REF!)</f>
        <v>#REF!</v>
      </c>
      <c r="V219" s="15" t="e">
        <f>IF(COUNTIF(U$144:U218,U219),U219+COUNTIF(U$144:U218,U219),U219)</f>
        <v>#REF!</v>
      </c>
      <c r="W219" s="15" t="e">
        <f>IF(#REF!&lt;&gt;0,R219,"")</f>
        <v>#REF!</v>
      </c>
    </row>
    <row r="220" spans="18:23" s="15" customFormat="1">
      <c r="R220" s="60" t="s">
        <v>706</v>
      </c>
      <c r="S220" s="14" t="s">
        <v>707</v>
      </c>
      <c r="T220" s="60" t="s">
        <v>669</v>
      </c>
      <c r="U220" s="15" t="e">
        <f>RANK(#REF!,#REF!)</f>
        <v>#REF!</v>
      </c>
      <c r="V220" s="15" t="e">
        <f>IF(COUNTIF(U$144:U219,U220),U220+COUNTIF(U$144:U219,U220),U220)</f>
        <v>#REF!</v>
      </c>
      <c r="W220" s="15" t="e">
        <f>IF(#REF!&lt;&gt;0,R220,"")</f>
        <v>#REF!</v>
      </c>
    </row>
    <row r="221" spans="18:23" s="15" customFormat="1">
      <c r="R221" s="59" t="s">
        <v>708</v>
      </c>
      <c r="S221" s="59" t="s">
        <v>709</v>
      </c>
      <c r="T221" s="59" t="s">
        <v>710</v>
      </c>
      <c r="U221" s="15" t="e">
        <f>RANK(#REF!,#REF!)</f>
        <v>#REF!</v>
      </c>
      <c r="V221" s="15" t="e">
        <f>IF(COUNTIF(U$144:U220,U221),U221+COUNTIF(U$144:U220,U221),U221)</f>
        <v>#REF!</v>
      </c>
      <c r="W221" s="15" t="e">
        <f>IF(#REF!&lt;&gt;0,R221,"")</f>
        <v>#REF!</v>
      </c>
    </row>
    <row r="222" spans="18:23" s="15" customFormat="1">
      <c r="R222" s="59" t="s">
        <v>711</v>
      </c>
      <c r="S222" s="59" t="s">
        <v>712</v>
      </c>
      <c r="T222" s="59" t="s">
        <v>713</v>
      </c>
      <c r="U222" s="15" t="e">
        <f>RANK(#REF!,#REF!)</f>
        <v>#REF!</v>
      </c>
      <c r="V222" s="15" t="e">
        <f>IF(COUNTIF(U$144:U221,U222),U222+COUNTIF(U$144:U221,U222),U222)</f>
        <v>#REF!</v>
      </c>
      <c r="W222" s="15" t="e">
        <f>IF(#REF!&lt;&gt;0,R222,"")</f>
        <v>#REF!</v>
      </c>
    </row>
    <row r="223" spans="18:23" s="15" customFormat="1">
      <c r="R223" s="59" t="s">
        <v>714</v>
      </c>
      <c r="S223" s="59" t="s">
        <v>715</v>
      </c>
      <c r="T223" s="59" t="s">
        <v>716</v>
      </c>
      <c r="U223" s="15" t="e">
        <f>RANK(#REF!,#REF!)</f>
        <v>#REF!</v>
      </c>
      <c r="V223" s="15" t="e">
        <f>IF(COUNTIF(U$144:U222,U223),U223+COUNTIF(U$144:U222,U223),U223)</f>
        <v>#REF!</v>
      </c>
      <c r="W223" s="15" t="e">
        <f>IF(#REF!&lt;&gt;0,R223,"")</f>
        <v>#REF!</v>
      </c>
    </row>
    <row r="224" spans="18:23" s="15" customFormat="1">
      <c r="R224" s="59" t="s">
        <v>717</v>
      </c>
      <c r="S224" s="59" t="s">
        <v>718</v>
      </c>
      <c r="T224" s="59" t="s">
        <v>719</v>
      </c>
      <c r="U224" s="15" t="e">
        <f>RANK(#REF!,#REF!)</f>
        <v>#REF!</v>
      </c>
      <c r="V224" s="15" t="e">
        <f>IF(COUNTIF(U$144:U223,U224),U224+COUNTIF(U$144:U223,U224),U224)</f>
        <v>#REF!</v>
      </c>
      <c r="W224" s="15" t="e">
        <f>IF(#REF!&lt;&gt;0,R224,"")</f>
        <v>#REF!</v>
      </c>
    </row>
    <row r="225" spans="18:23" s="15" customFormat="1">
      <c r="R225" s="59" t="s">
        <v>720</v>
      </c>
      <c r="S225" s="59" t="s">
        <v>721</v>
      </c>
      <c r="T225" s="59" t="s">
        <v>722</v>
      </c>
      <c r="U225" s="15" t="e">
        <f>RANK(#REF!,#REF!)</f>
        <v>#REF!</v>
      </c>
      <c r="V225" s="15" t="e">
        <f>IF(COUNTIF(U$144:U224,U225),U225+COUNTIF(U$144:U224,U225),U225)</f>
        <v>#REF!</v>
      </c>
      <c r="W225" s="15" t="e">
        <f>IF(#REF!&lt;&gt;0,R225,"")</f>
        <v>#REF!</v>
      </c>
    </row>
    <row r="226" spans="18:23" s="15" customFormat="1">
      <c r="R226" s="59" t="s">
        <v>723</v>
      </c>
      <c r="S226" s="59" t="s">
        <v>724</v>
      </c>
      <c r="T226" s="59" t="s">
        <v>722</v>
      </c>
      <c r="U226" s="15" t="e">
        <f>RANK(#REF!,#REF!)</f>
        <v>#REF!</v>
      </c>
      <c r="V226" s="15" t="e">
        <f>IF(COUNTIF(U$144:U225,U226),U226+COUNTIF(U$144:U225,U226),U226)</f>
        <v>#REF!</v>
      </c>
      <c r="W226" s="15" t="e">
        <f>IF(#REF!&lt;&gt;0,R226,"")</f>
        <v>#REF!</v>
      </c>
    </row>
    <row r="227" spans="18:23" s="15" customFormat="1">
      <c r="R227" s="59" t="s">
        <v>725</v>
      </c>
      <c r="S227" s="59" t="s">
        <v>726</v>
      </c>
      <c r="T227" s="59" t="s">
        <v>211</v>
      </c>
      <c r="U227" s="15" t="e">
        <f>RANK(#REF!,#REF!)</f>
        <v>#REF!</v>
      </c>
      <c r="V227" s="15" t="e">
        <f>IF(COUNTIF(U$144:U226,U227),U227+COUNTIF(U$144:U226,U227),U227)</f>
        <v>#REF!</v>
      </c>
      <c r="W227" s="15" t="e">
        <f>IF(#REF!&lt;&gt;0,R227,"")</f>
        <v>#REF!</v>
      </c>
    </row>
    <row r="228" spans="18:23" s="15" customFormat="1">
      <c r="R228" s="59" t="s">
        <v>727</v>
      </c>
      <c r="S228" s="59" t="s">
        <v>728</v>
      </c>
      <c r="T228" s="59" t="s">
        <v>211</v>
      </c>
      <c r="U228" s="15" t="e">
        <f>RANK(#REF!,#REF!)</f>
        <v>#REF!</v>
      </c>
      <c r="V228" s="15" t="e">
        <f>IF(COUNTIF(U$144:U227,U228),U228+COUNTIF(U$144:U227,U228),U228)</f>
        <v>#REF!</v>
      </c>
      <c r="W228" s="15" t="e">
        <f>IF(#REF!&lt;&gt;0,R228,"")</f>
        <v>#REF!</v>
      </c>
    </row>
    <row r="229" spans="18:23" s="15" customFormat="1">
      <c r="R229" s="59" t="s">
        <v>729</v>
      </c>
      <c r="S229" s="59" t="s">
        <v>730</v>
      </c>
      <c r="T229" s="59" t="s">
        <v>211</v>
      </c>
      <c r="U229" s="15" t="e">
        <f>RANK(#REF!,#REF!)</f>
        <v>#REF!</v>
      </c>
      <c r="V229" s="15" t="e">
        <f>IF(COUNTIF(U$144:U228,U229),U229+COUNTIF(U$144:U228,U229),U229)</f>
        <v>#REF!</v>
      </c>
      <c r="W229" s="15" t="e">
        <f>IF(#REF!&lt;&gt;0,R229,"")</f>
        <v>#REF!</v>
      </c>
    </row>
    <row r="230" spans="18:23" s="15" customFormat="1">
      <c r="R230" s="59" t="s">
        <v>731</v>
      </c>
      <c r="S230" s="59" t="s">
        <v>732</v>
      </c>
      <c r="T230" s="59" t="s">
        <v>211</v>
      </c>
      <c r="U230" s="15" t="e">
        <f>RANK(#REF!,#REF!)</f>
        <v>#REF!</v>
      </c>
      <c r="V230" s="15" t="e">
        <f>IF(COUNTIF(U$144:U229,U230),U230+COUNTIF(U$144:U229,U230),U230)</f>
        <v>#REF!</v>
      </c>
      <c r="W230" s="15" t="e">
        <f>IF(#REF!&lt;&gt;0,R230,"")</f>
        <v>#REF!</v>
      </c>
    </row>
    <row r="231" spans="18:23" s="15" customFormat="1">
      <c r="R231" s="59" t="s">
        <v>733</v>
      </c>
      <c r="S231" s="59" t="s">
        <v>734</v>
      </c>
      <c r="T231" s="59" t="s">
        <v>211</v>
      </c>
      <c r="U231" s="15" t="e">
        <f>RANK(#REF!,#REF!)</f>
        <v>#REF!</v>
      </c>
      <c r="V231" s="15" t="e">
        <f>IF(COUNTIF(U$144:U230,U231),U231+COUNTIF(U$144:U230,U231),U231)</f>
        <v>#REF!</v>
      </c>
      <c r="W231" s="15" t="e">
        <f>IF(#REF!&lt;&gt;0,R231,"")</f>
        <v>#REF!</v>
      </c>
    </row>
    <row r="232" spans="18:23" s="15" customFormat="1">
      <c r="R232" s="59" t="s">
        <v>209</v>
      </c>
      <c r="S232" s="59" t="s">
        <v>210</v>
      </c>
      <c r="T232" s="59" t="s">
        <v>211</v>
      </c>
      <c r="U232" s="15" t="e">
        <f>RANK(#REF!,#REF!)</f>
        <v>#REF!</v>
      </c>
      <c r="V232" s="15" t="e">
        <f>IF(COUNTIF(U$144:U231,U232),U232+COUNTIF(U$144:U231,U232),U232)</f>
        <v>#REF!</v>
      </c>
      <c r="W232" s="15" t="e">
        <f>IF(#REF!&lt;&gt;0,R232,"")</f>
        <v>#REF!</v>
      </c>
    </row>
    <row r="233" spans="18:23" s="15" customFormat="1">
      <c r="R233" s="15" t="s">
        <v>735</v>
      </c>
      <c r="S233" s="15" t="s">
        <v>93</v>
      </c>
      <c r="T233" s="15" t="s">
        <v>567</v>
      </c>
      <c r="U233" s="15" t="e">
        <f>RANK(#REF!,#REF!)</f>
        <v>#REF!</v>
      </c>
      <c r="V233" s="15" t="e">
        <f>IF(COUNTIF(U$144:U232,U233),U233+COUNTIF(U$144:U232,U233),U233)</f>
        <v>#REF!</v>
      </c>
      <c r="W233" s="15" t="e">
        <f>IF(#REF!&lt;&gt;0,R233,"")</f>
        <v>#REF!</v>
      </c>
    </row>
    <row r="234" spans="18:23" s="15" customFormat="1">
      <c r="R234" s="15" t="s">
        <v>132</v>
      </c>
      <c r="S234" s="15" t="s">
        <v>93</v>
      </c>
      <c r="T234" s="15" t="s">
        <v>104</v>
      </c>
      <c r="U234" s="15" t="e">
        <f>RANK(#REF!,#REF!)</f>
        <v>#REF!</v>
      </c>
      <c r="V234" s="15" t="e">
        <f>IF(COUNTIF(U$144:U233,U234),U234+COUNTIF(U$144:U233,U234),U234)</f>
        <v>#REF!</v>
      </c>
      <c r="W234" s="15" t="e">
        <f>IF(#REF!&lt;&gt;0,R234,"")</f>
        <v>#REF!</v>
      </c>
    </row>
    <row r="235" spans="18:23" s="15" customFormat="1">
      <c r="R235" s="15" t="s">
        <v>736</v>
      </c>
      <c r="S235" s="15" t="s">
        <v>93</v>
      </c>
      <c r="T235" s="15" t="s">
        <v>669</v>
      </c>
      <c r="U235" s="15" t="e">
        <f>RANK(#REF!,#REF!)</f>
        <v>#REF!</v>
      </c>
      <c r="V235" s="15" t="e">
        <f>IF(COUNTIF(U$144:U234,U235),U235+COUNTIF(U$144:U234,U235),U235)</f>
        <v>#REF!</v>
      </c>
      <c r="W235" s="15" t="e">
        <f>IF(#REF!&lt;&gt;0,R235,"")</f>
        <v>#REF!</v>
      </c>
    </row>
    <row r="236" spans="18:23" s="15" customFormat="1">
      <c r="R236" s="15" t="s">
        <v>737</v>
      </c>
      <c r="S236" s="15" t="s">
        <v>93</v>
      </c>
      <c r="T236" s="15" t="s">
        <v>595</v>
      </c>
      <c r="U236" s="15" t="e">
        <f>RANK(#REF!,#REF!)</f>
        <v>#REF!</v>
      </c>
      <c r="V236" s="15" t="e">
        <f>IF(COUNTIF(U$144:U235,U236),U236+COUNTIF(U$144:U235,U236),U236)</f>
        <v>#REF!</v>
      </c>
      <c r="W236" s="15" t="e">
        <f>IF(#REF!&lt;&gt;0,R236,"")</f>
        <v>#REF!</v>
      </c>
    </row>
    <row r="237" spans="18:23" s="15" customFormat="1">
      <c r="R237" s="15" t="s">
        <v>738</v>
      </c>
      <c r="S237" s="15" t="s">
        <v>93</v>
      </c>
      <c r="T237" s="15" t="s">
        <v>600</v>
      </c>
      <c r="U237" s="15" t="e">
        <f>RANK(#REF!,#REF!)</f>
        <v>#REF!</v>
      </c>
      <c r="V237" s="15" t="e">
        <f>IF(COUNTIF(U$144:U236,U237),U237+COUNTIF(U$144:U236,U237),U237)</f>
        <v>#REF!</v>
      </c>
      <c r="W237" s="15" t="e">
        <f>IF(#REF!&lt;&gt;0,R237,"")</f>
        <v>#REF!</v>
      </c>
    </row>
    <row r="238" spans="18:23" s="15" customFormat="1">
      <c r="R238" s="15" t="s">
        <v>739</v>
      </c>
      <c r="S238" s="15" t="s">
        <v>93</v>
      </c>
      <c r="T238" s="15" t="s">
        <v>551</v>
      </c>
      <c r="U238" s="15" t="e">
        <f>RANK(#REF!,#REF!)</f>
        <v>#REF!</v>
      </c>
      <c r="V238" s="15" t="e">
        <f>IF(COUNTIF(U$144:U237,U238),U238+COUNTIF(U$144:U237,U238),U238)</f>
        <v>#REF!</v>
      </c>
      <c r="W238" s="15" t="e">
        <f>IF(#REF!&lt;&gt;0,R238,"")</f>
        <v>#REF!</v>
      </c>
    </row>
    <row r="239" spans="18:23" s="15" customFormat="1">
      <c r="R239" s="15" t="s">
        <v>740</v>
      </c>
      <c r="S239" s="15" t="s">
        <v>93</v>
      </c>
      <c r="T239" s="15" t="s">
        <v>211</v>
      </c>
      <c r="U239" s="15" t="e">
        <f>RANK(#REF!,#REF!)</f>
        <v>#REF!</v>
      </c>
      <c r="V239" s="15" t="e">
        <f>IF(COUNTIF(U$144:U238,U239),U239+COUNTIF(U$144:U238,U239),U239)</f>
        <v>#REF!</v>
      </c>
      <c r="W239" s="15" t="e">
        <f>IF(#REF!&lt;&gt;0,R239,"")</f>
        <v>#REF!</v>
      </c>
    </row>
    <row r="240" spans="18:23" s="15" customFormat="1"/>
    <row r="241" s="15" customFormat="1"/>
    <row r="242" s="15" customFormat="1"/>
  </sheetData>
  <mergeCells count="1">
    <mergeCell ref="AS6:AU6"/>
  </mergeCells>
  <conditionalFormatting sqref="AX27:AX142">
    <cfRule type="expression" dxfId="43" priority="44" stopIfTrue="1">
      <formula>AND(OR(AV27="",AV27="none"),OR(AW27="",AW27="no"))</formula>
    </cfRule>
  </conditionalFormatting>
  <conditionalFormatting sqref="AY27:AY142">
    <cfRule type="expression" dxfId="42" priority="43" stopIfTrue="1">
      <formula>OR(AX27="",AX27=0)</formula>
    </cfRule>
  </conditionalFormatting>
  <conditionalFormatting sqref="AX8:AX21">
    <cfRule type="expression" dxfId="41" priority="42" stopIfTrue="1">
      <formula>AND(OR(AV8="",AV8="none"),OR(AW8="",AW8="no"))</formula>
    </cfRule>
  </conditionalFormatting>
  <conditionalFormatting sqref="AY8:AY21">
    <cfRule type="expression" dxfId="40" priority="41" stopIfTrue="1">
      <formula>OR(AX8="",AX8=0)</formula>
    </cfRule>
  </conditionalFormatting>
  <conditionalFormatting sqref="AX22:AX23">
    <cfRule type="expression" dxfId="39" priority="40" stopIfTrue="1">
      <formula>AND(OR(AV22="",AV22="none"),OR(AW22="",AW22="no"))</formula>
    </cfRule>
  </conditionalFormatting>
  <conditionalFormatting sqref="AY22:AY23">
    <cfRule type="expression" dxfId="38" priority="39" stopIfTrue="1">
      <formula>OR(AX22="",AX22=0)</formula>
    </cfRule>
  </conditionalFormatting>
  <conditionalFormatting sqref="AX24">
    <cfRule type="expression" dxfId="37" priority="38" stopIfTrue="1">
      <formula>AND(OR(AV24="",AV24="none"),OR(AW24="",AW24="no"))</formula>
    </cfRule>
  </conditionalFormatting>
  <conditionalFormatting sqref="AY24">
    <cfRule type="expression" dxfId="36" priority="37" stopIfTrue="1">
      <formula>OR(AX24="",AX24=0)</formula>
    </cfRule>
  </conditionalFormatting>
  <conditionalFormatting sqref="AX25">
    <cfRule type="expression" dxfId="35" priority="36" stopIfTrue="1">
      <formula>AND(OR(AV25="",AV25="none"),OR(AW25="",AW25="no"))</formula>
    </cfRule>
  </conditionalFormatting>
  <conditionalFormatting sqref="AY25">
    <cfRule type="expression" dxfId="34" priority="35" stopIfTrue="1">
      <formula>OR(AX25="",AX25=0)</formula>
    </cfRule>
  </conditionalFormatting>
  <conditionalFormatting sqref="AX26">
    <cfRule type="expression" dxfId="33" priority="34" stopIfTrue="1">
      <formula>AND(OR(AV26="",AV26="none"),OR(AW26="",AW26="no"))</formula>
    </cfRule>
  </conditionalFormatting>
  <conditionalFormatting sqref="AY26">
    <cfRule type="expression" dxfId="32" priority="33" stopIfTrue="1">
      <formula>OR(AX26="",AX26=0)</formula>
    </cfRule>
  </conditionalFormatting>
  <conditionalFormatting sqref="AX31:AX36">
    <cfRule type="expression" dxfId="31" priority="32" stopIfTrue="1">
      <formula>AND(OR(AV31="",AV31="none"),OR(AW31="",AW31="no"))</formula>
    </cfRule>
  </conditionalFormatting>
  <conditionalFormatting sqref="AY31:AY36">
    <cfRule type="expression" dxfId="30" priority="31" stopIfTrue="1">
      <formula>OR(AX31="",AX31=0)</formula>
    </cfRule>
  </conditionalFormatting>
  <conditionalFormatting sqref="AX27:AX28">
    <cfRule type="expression" dxfId="29" priority="30" stopIfTrue="1">
      <formula>AND(OR(AV27="",AV27="none"),OR(AW27="",AW27="no"))</formula>
    </cfRule>
  </conditionalFormatting>
  <conditionalFormatting sqref="AY27:AY28">
    <cfRule type="expression" dxfId="28" priority="29" stopIfTrue="1">
      <formula>OR(AX27="",AX27=0)</formula>
    </cfRule>
  </conditionalFormatting>
  <conditionalFormatting sqref="AX29">
    <cfRule type="expression" dxfId="27" priority="28" stopIfTrue="1">
      <formula>AND(OR(AV29="",AV29="none"),OR(AW29="",AW29="no"))</formula>
    </cfRule>
  </conditionalFormatting>
  <conditionalFormatting sqref="AY29">
    <cfRule type="expression" dxfId="26" priority="27" stopIfTrue="1">
      <formula>OR(AX29="",AX29=0)</formula>
    </cfRule>
  </conditionalFormatting>
  <conditionalFormatting sqref="AX30">
    <cfRule type="expression" dxfId="25" priority="26" stopIfTrue="1">
      <formula>AND(OR(AV30="",AV30="none"),OR(AW30="",AW30="no"))</formula>
    </cfRule>
  </conditionalFormatting>
  <conditionalFormatting sqref="AY30">
    <cfRule type="expression" dxfId="24" priority="25" stopIfTrue="1">
      <formula>OR(AX30="",AX30=0)</formula>
    </cfRule>
  </conditionalFormatting>
  <conditionalFormatting sqref="AX45">
    <cfRule type="expression" dxfId="23" priority="24" stopIfTrue="1">
      <formula>AND(OR(AV45="",AV45="none"),OR(AW45="",AW45="no"))</formula>
    </cfRule>
  </conditionalFormatting>
  <conditionalFormatting sqref="AY45">
    <cfRule type="expression" dxfId="22" priority="23" stopIfTrue="1">
      <formula>OR(AX45="",AX45=0)</formula>
    </cfRule>
  </conditionalFormatting>
  <conditionalFormatting sqref="AX37:AX41">
    <cfRule type="expression" dxfId="21" priority="22" stopIfTrue="1">
      <formula>AND(OR(AV37="",AV37="none"),OR(AW37="",AW37="no"))</formula>
    </cfRule>
  </conditionalFormatting>
  <conditionalFormatting sqref="AY37:AY41">
    <cfRule type="expression" dxfId="20" priority="21" stopIfTrue="1">
      <formula>OR(AX37="",AX37=0)</formula>
    </cfRule>
  </conditionalFormatting>
  <conditionalFormatting sqref="AX42:AX43">
    <cfRule type="expression" dxfId="19" priority="20" stopIfTrue="1">
      <formula>AND(OR(AV42="",AV42="none"),OR(AW42="",AW42="no"))</formula>
    </cfRule>
  </conditionalFormatting>
  <conditionalFormatting sqref="AY42:AY43">
    <cfRule type="expression" dxfId="18" priority="19" stopIfTrue="1">
      <formula>OR(AX42="",AX42=0)</formula>
    </cfRule>
  </conditionalFormatting>
  <conditionalFormatting sqref="AX44">
    <cfRule type="expression" dxfId="17" priority="18" stopIfTrue="1">
      <formula>AND(OR(AV44="",AV44="none"),OR(AW44="",AW44="no"))</formula>
    </cfRule>
  </conditionalFormatting>
  <conditionalFormatting sqref="AY44">
    <cfRule type="expression" dxfId="16" priority="17" stopIfTrue="1">
      <formula>OR(AX44="",AX44=0)</formula>
    </cfRule>
  </conditionalFormatting>
  <conditionalFormatting sqref="AX46">
    <cfRule type="expression" dxfId="15" priority="16" stopIfTrue="1">
      <formula>AND(OR(AV46="",AV46="none"),OR(AW46="",AW46="no"))</formula>
    </cfRule>
  </conditionalFormatting>
  <conditionalFormatting sqref="AY46">
    <cfRule type="expression" dxfId="14" priority="15" stopIfTrue="1">
      <formula>OR(AX46="",AX46=0)</formula>
    </cfRule>
  </conditionalFormatting>
  <conditionalFormatting sqref="AX47:AX50">
    <cfRule type="expression" dxfId="13" priority="14" stopIfTrue="1">
      <formula>AND(OR(AV47="",AV47="none"),OR(AW47="",AW47="no"))</formula>
    </cfRule>
  </conditionalFormatting>
  <conditionalFormatting sqref="AY47:AY50">
    <cfRule type="expression" dxfId="12" priority="13" stopIfTrue="1">
      <formula>OR(AX47="",AX47=0)</formula>
    </cfRule>
  </conditionalFormatting>
  <conditionalFormatting sqref="AX51:AX55">
    <cfRule type="expression" dxfId="11" priority="12" stopIfTrue="1">
      <formula>AND(OR(AV51="",AV51="none"),OR(AW51="",AW51="no"))</formula>
    </cfRule>
  </conditionalFormatting>
  <conditionalFormatting sqref="AY51:AY55">
    <cfRule type="expression" dxfId="10" priority="11" stopIfTrue="1">
      <formula>OR(AX51="",AX51=0)</formula>
    </cfRule>
  </conditionalFormatting>
  <conditionalFormatting sqref="AX56:AX58">
    <cfRule type="expression" dxfId="9" priority="10" stopIfTrue="1">
      <formula>AND(OR(AV56="",AV56="none"),OR(AW56="",AW56="no"))</formula>
    </cfRule>
  </conditionalFormatting>
  <conditionalFormatting sqref="AY56:AY58">
    <cfRule type="expression" dxfId="8" priority="9" stopIfTrue="1">
      <formula>OR(AX56="",AX56=0)</formula>
    </cfRule>
  </conditionalFormatting>
  <conditionalFormatting sqref="AX59">
    <cfRule type="expression" dxfId="7" priority="8" stopIfTrue="1">
      <formula>AND(OR(AV59="",AV59="none"),OR(AW59="",AW59="no"))</formula>
    </cfRule>
  </conditionalFormatting>
  <conditionalFormatting sqref="AY59">
    <cfRule type="expression" dxfId="6" priority="7" stopIfTrue="1">
      <formula>OR(AX59="",AX59=0)</formula>
    </cfRule>
  </conditionalFormatting>
  <conditionalFormatting sqref="AX60">
    <cfRule type="expression" dxfId="5" priority="6" stopIfTrue="1">
      <formula>AND(OR(AV60="",AV60="none"),OR(AW60="",AW60="no"))</formula>
    </cfRule>
  </conditionalFormatting>
  <conditionalFormatting sqref="AY60">
    <cfRule type="expression" dxfId="4" priority="5" stopIfTrue="1">
      <formula>OR(AX60="",AX60=0)</formula>
    </cfRule>
  </conditionalFormatting>
  <conditionalFormatting sqref="AX61">
    <cfRule type="expression" dxfId="3" priority="4" stopIfTrue="1">
      <formula>AND(OR(AV61="",AV61="none"),OR(AW61="",AW61="no"))</formula>
    </cfRule>
  </conditionalFormatting>
  <conditionalFormatting sqref="AY61">
    <cfRule type="expression" dxfId="2" priority="3" stopIfTrue="1">
      <formula>OR(AX61="",AX61=0)</formula>
    </cfRule>
  </conditionalFormatting>
  <conditionalFormatting sqref="AX62:AX64">
    <cfRule type="expression" dxfId="1" priority="2" stopIfTrue="1">
      <formula>AND(OR(AV62="",AV62="none"),OR(AW62="",AW62="no"))</formula>
    </cfRule>
  </conditionalFormatting>
  <conditionalFormatting sqref="AY62:AY64">
    <cfRule type="expression" dxfId="0" priority="1" stopIfTrue="1">
      <formula>OR(AX62="",AX62=0)</formula>
    </cfRule>
  </conditionalFormatting>
  <dataValidations count="11">
    <dataValidation type="list" operator="equal" allowBlank="1" showErrorMessage="1" sqref="R80:R142 R69:R70 R72:R78 R21 R9:R11 R13 R16 R23:R25 R32 R34:R44 R46 R48:R58 R64:R67 R61:R62">
      <formula1>R$144:R$239</formula1>
      <formula2>0</formula2>
    </dataValidation>
    <dataValidation type="list" operator="equal" allowBlank="1" showInputMessage="1" promptTitle="Coordinates:" prompt="Enter as only degrees with five decimal places (i.e. dd.ddddd°D) or use the build-in in-place converter.  See the &quot;About&quot; tab for instructions." sqref="N8:N52 N54:N55 N62:N142 N57 N59:N60">
      <formula1>BD8</formula1>
      <formula2>0</formula2>
    </dataValidation>
    <dataValidation type="list" operator="equal" allowBlank="1" showInputMessage="1" promptTitle="Coordinates:" prompt="Enter as only degrees with five decimal places (i.e. dd.ddddd°D) or use the build-in in-place converter.  See the &quot;About&quot; tab for instructions." sqref="O8:O52 O54:O55 O62:O142 O57 O59:O60">
      <formula1>BG8</formula1>
      <formula2>0</formula2>
    </dataValidation>
    <dataValidation allowBlank="1" showInputMessage="1" sqref="AF143:AG65528 AJ160:AJ65528 AJ1:AJ6 AJ143:AJ145 Y1:Y6 AB1:AF6 Z1:AA7 A5:C5 A4:D4 A7 B6:E7 A1:E2 F1:I7 R8:T8 K79:K82 U88:AE65528 AG1:AI14 AH69:AI65528 K83:M65528 U29:AC36 J79:J1048576 AO85 U69:AG87 AN65:AN85 R68 J65:L68 S65:T1048576 S31:T36 R71 R79 L69:L82 J69:K78 S1:X7 BA1:BA17 AP1:AU7 AL8:AU23 AD8:AF14 AO24:AU24 AL24:AM26 AN25:AU25 S9:T25 U65:AI68 R26:T30 J1:M64 AO26:AU26 AD15:AI26 U8:AC26 AL27:AU44 U27:AF28 AG27:AI33 AD29:AF33 BB1:BO36 BA19:BA36 AP65:AU65528 AD34:AI36 AN45:AU45 AL46:AU50 AL51:AM55 AN51 P1:Q1048576 AX1:AY1048576 A8:I65528 BA37:BO1048576 AO51:AU55 AN53:AN55 M65:M82 S37:AI58 R59:AI59 S60:AI64 AL56:AU64"/>
    <dataValidation type="list" operator="equal" allowBlank="1" showErrorMessage="1" sqref="AW8:AW142 AZ8:AZ142">
      <formula1>"no,yes"</formula1>
      <formula2>0</formula2>
    </dataValidation>
    <dataValidation type="list" operator="equal" allowBlank="1" sqref="AV8:AV142">
      <formula1>"none,delayed start of firing,shutdown of active source,power reduction of active source,power reduction then shutdown of active source"</formula1>
      <formula2>0</formula2>
    </dataValidation>
    <dataValidation type="list" operator="equal" allowBlank="1" showErrorMessage="1" sqref="AN86:AO142 AK8:AK142 AJ8:AJ94">
      <formula1>"full power while on survey line,full power while not on survey line,soft start / ramp-up,mitigation firing,other reduced power firing,not firing"</formula1>
      <formula2>0</formula2>
    </dataValidation>
    <dataValidation type="list" allowBlank="1" showInputMessage="1" promptTitle="Animal Pace" prompt="Sedate-Animals that appear relaxed and are moving slowly_x000a_Moderate- Animals moving at a moderate pace_x000a_Vigorous-Animals that appear to be agitated, move frantically, or dive or move rapidly away from the source vessel" sqref="AF88:AF142">
      <formula1>"Sedate, Moderate, Vigorous"</formula1>
    </dataValidation>
    <dataValidation type="list" operator="equal" allowBlank="1" showErrorMessage="1" sqref="AG88:AG142">
      <formula1>"towards vessel,away from vessel,parallel in same direction as vessel,parallel in opposite direction as vessel,crossing ahead of vessel,crossing astern of vessel,variable,milling,other"</formula1>
      <formula2>0</formula2>
    </dataValidation>
    <dataValidation type="list" operator="equal" allowBlank="1" showInputMessage="1" promptTitle="Coordinates:" prompt="Enter as only degrees with five decimal places (i.e. dd.ddddd°D) or use the build-in in-place converter.  See the &quot;About&quot; tab for instructions." sqref="O53 O61 O56 O58">
      <formula1>AY53</formula1>
      <formula2>0</formula2>
    </dataValidation>
    <dataValidation type="list" operator="equal" allowBlank="1" showInputMessage="1" promptTitle="Coordinates:" prompt="Enter as only degrees with five decimal places (i.e. dd.ddddd°D) or use the build-in in-place converter.  See the &quot;About&quot; tab for instructions." sqref="N53 N61 N56 N58">
      <formula1>AV53</formula1>
      <formula2>0</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QS696"/>
  <sheetViews>
    <sheetView tabSelected="1" workbookViewId="0">
      <selection activeCell="A2" sqref="A2"/>
    </sheetView>
  </sheetViews>
  <sheetFormatPr defaultRowHeight="15"/>
  <cols>
    <col min="1" max="1" width="13.85546875" style="102" customWidth="1"/>
    <col min="2" max="16384" width="9.140625" style="102"/>
  </cols>
  <sheetData>
    <row r="1" spans="1:166" ht="18">
      <c r="A1" s="101" t="s">
        <v>0</v>
      </c>
    </row>
    <row r="2" spans="1:166" ht="18">
      <c r="A2" s="101" t="s">
        <v>742</v>
      </c>
      <c r="B2" s="103"/>
      <c r="C2" s="103"/>
      <c r="D2" s="103"/>
      <c r="E2" s="103"/>
      <c r="F2" s="103"/>
      <c r="G2" s="103"/>
      <c r="H2" s="103"/>
      <c r="I2" s="103"/>
      <c r="J2" s="103"/>
      <c r="K2" s="103"/>
      <c r="L2" s="103"/>
      <c r="M2" s="103"/>
      <c r="N2" s="103"/>
      <c r="O2" s="103"/>
      <c r="P2" s="103"/>
      <c r="Q2" s="103"/>
      <c r="R2" s="103"/>
      <c r="S2" s="103"/>
      <c r="T2" s="104"/>
      <c r="U2" s="103"/>
      <c r="V2" s="103"/>
      <c r="W2" s="103"/>
      <c r="X2" s="105"/>
      <c r="Y2" s="103"/>
      <c r="Z2" s="103"/>
      <c r="AA2" s="103"/>
      <c r="AB2" s="103"/>
      <c r="AC2" s="103"/>
      <c r="AD2" s="103"/>
      <c r="AE2" s="103"/>
      <c r="AF2" s="103"/>
      <c r="AG2" s="103"/>
      <c r="AH2" s="103"/>
      <c r="AI2" s="103"/>
      <c r="AJ2" s="103"/>
      <c r="AK2" s="103"/>
      <c r="AL2" s="106"/>
      <c r="AM2" s="106"/>
      <c r="AN2" s="106"/>
      <c r="AO2" s="106"/>
      <c r="AP2" s="106"/>
      <c r="AQ2" s="106"/>
      <c r="AR2" s="106"/>
      <c r="AS2" s="106"/>
      <c r="AT2" s="106"/>
      <c r="AU2" s="106"/>
      <c r="AV2" s="106"/>
      <c r="AW2" s="106"/>
      <c r="AX2" s="106"/>
      <c r="AY2" s="106"/>
      <c r="AZ2" s="106"/>
      <c r="BA2" s="106"/>
      <c r="BB2" s="106"/>
      <c r="BC2" s="106"/>
      <c r="BD2" s="106"/>
      <c r="BE2" s="106"/>
      <c r="BF2" s="106"/>
      <c r="BG2" s="106"/>
      <c r="BH2" s="106"/>
      <c r="BI2" s="106"/>
      <c r="BJ2" s="106"/>
      <c r="BK2" s="106"/>
      <c r="BL2" s="106"/>
      <c r="BM2" s="106"/>
      <c r="BN2" s="106"/>
      <c r="BO2" s="106"/>
      <c r="BP2" s="106"/>
      <c r="BQ2" s="106"/>
      <c r="BR2" s="106"/>
      <c r="BS2" s="106"/>
      <c r="BT2" s="106"/>
      <c r="BU2" s="106"/>
      <c r="BV2" s="106"/>
      <c r="BW2" s="106"/>
      <c r="BX2" s="106"/>
      <c r="BY2" s="106"/>
      <c r="BZ2" s="106"/>
      <c r="CA2" s="106"/>
      <c r="CB2" s="106"/>
      <c r="CC2" s="106"/>
      <c r="CD2" s="106"/>
      <c r="CE2" s="106"/>
      <c r="CF2" s="106"/>
      <c r="CG2" s="106"/>
      <c r="CH2" s="106"/>
      <c r="CI2" s="106"/>
      <c r="CJ2" s="106"/>
      <c r="CK2" s="106"/>
      <c r="CL2" s="106"/>
      <c r="CM2" s="106"/>
      <c r="CN2" s="106"/>
      <c r="CO2" s="106"/>
      <c r="CP2" s="106"/>
      <c r="CQ2" s="106"/>
      <c r="CR2" s="106"/>
      <c r="CS2" s="106"/>
      <c r="CT2" s="106"/>
      <c r="CU2" s="106"/>
      <c r="CV2" s="106"/>
      <c r="CW2" s="106"/>
      <c r="CX2" s="106"/>
      <c r="CY2" s="106"/>
      <c r="CZ2" s="106"/>
      <c r="DA2" s="106"/>
      <c r="DB2" s="106"/>
      <c r="DC2" s="106"/>
      <c r="DD2" s="106"/>
      <c r="DE2" s="106"/>
      <c r="DF2" s="106"/>
      <c r="DG2" s="106"/>
      <c r="DH2" s="106"/>
      <c r="DI2" s="106"/>
      <c r="DJ2" s="106"/>
      <c r="DK2" s="106"/>
      <c r="DL2" s="106"/>
      <c r="DM2" s="106"/>
      <c r="DN2" s="106"/>
      <c r="DO2" s="106"/>
      <c r="DP2" s="106"/>
      <c r="DQ2" s="106"/>
      <c r="DR2" s="106"/>
      <c r="DS2" s="106"/>
      <c r="DT2" s="106"/>
      <c r="DU2" s="106"/>
      <c r="DV2" s="106"/>
      <c r="DW2" s="106"/>
      <c r="DX2" s="106"/>
      <c r="DY2" s="106"/>
      <c r="DZ2" s="106"/>
      <c r="EA2" s="106"/>
      <c r="EB2" s="106"/>
      <c r="EC2" s="106"/>
      <c r="ED2" s="106"/>
      <c r="EE2" s="106"/>
      <c r="EF2" s="106"/>
      <c r="EG2" s="106"/>
      <c r="EH2" s="106"/>
      <c r="EI2" s="106"/>
      <c r="EJ2" s="106"/>
      <c r="EK2" s="106"/>
      <c r="EL2" s="106"/>
      <c r="EM2" s="106"/>
      <c r="EN2" s="106"/>
      <c r="EO2" s="106"/>
      <c r="EP2" s="106"/>
      <c r="EQ2" s="106"/>
      <c r="ER2" s="106"/>
      <c r="ES2" s="106"/>
      <c r="ET2" s="106"/>
      <c r="EU2" s="106"/>
      <c r="EV2" s="106"/>
      <c r="EW2" s="106"/>
      <c r="EX2" s="106"/>
      <c r="EY2" s="106"/>
      <c r="EZ2" s="106"/>
      <c r="FA2" s="106"/>
      <c r="FB2" s="106"/>
      <c r="FC2" s="106"/>
      <c r="FD2" s="106"/>
      <c r="FE2" s="106"/>
      <c r="FF2" s="106"/>
      <c r="FG2" s="106"/>
      <c r="FH2" s="106"/>
      <c r="FI2" s="106"/>
      <c r="FJ2" s="106"/>
    </row>
    <row r="3" spans="1:166">
      <c r="A3" s="103"/>
      <c r="B3" s="103"/>
      <c r="C3" s="103"/>
      <c r="D3" s="103"/>
      <c r="E3" s="103"/>
      <c r="F3" s="103"/>
      <c r="G3" s="103"/>
      <c r="H3" s="103"/>
      <c r="I3" s="103"/>
      <c r="J3" s="103"/>
      <c r="K3" s="103"/>
      <c r="L3" s="103"/>
      <c r="M3" s="103"/>
      <c r="N3" s="103"/>
      <c r="O3" s="103"/>
      <c r="P3" s="103"/>
      <c r="Q3" s="103"/>
      <c r="R3" s="103"/>
      <c r="S3" s="103"/>
      <c r="T3" s="104"/>
      <c r="U3" s="103"/>
      <c r="V3" s="103"/>
      <c r="W3" s="103"/>
      <c r="X3" s="105"/>
      <c r="Y3" s="103"/>
      <c r="Z3" s="103"/>
      <c r="AA3" s="103"/>
      <c r="AB3" s="103"/>
      <c r="AC3" s="103"/>
      <c r="AD3" s="103"/>
      <c r="AE3" s="103"/>
      <c r="AF3" s="103"/>
      <c r="AG3" s="103"/>
      <c r="AH3" s="103"/>
      <c r="AI3" s="103"/>
      <c r="AJ3" s="103"/>
      <c r="AK3" s="103"/>
      <c r="AL3" s="106"/>
      <c r="AM3" s="106"/>
      <c r="AN3" s="106"/>
      <c r="AO3" s="106"/>
      <c r="AP3" s="106"/>
      <c r="AQ3" s="106"/>
      <c r="AR3" s="106"/>
      <c r="AS3" s="106"/>
      <c r="AT3" s="106"/>
      <c r="AU3" s="106"/>
      <c r="AV3" s="106"/>
      <c r="AW3" s="106"/>
      <c r="AX3" s="106"/>
      <c r="AY3" s="106"/>
      <c r="AZ3" s="106"/>
      <c r="BA3" s="106"/>
      <c r="BB3" s="106"/>
      <c r="BC3" s="106"/>
      <c r="BD3" s="106"/>
      <c r="BE3" s="106"/>
      <c r="BF3" s="106"/>
      <c r="BG3" s="106"/>
      <c r="BH3" s="106"/>
      <c r="BI3" s="106"/>
      <c r="BJ3" s="106"/>
      <c r="BK3" s="106"/>
      <c r="BL3" s="106"/>
      <c r="BM3" s="106"/>
      <c r="BN3" s="106"/>
      <c r="BO3" s="106"/>
      <c r="BP3" s="106"/>
      <c r="BQ3" s="106"/>
      <c r="BR3" s="106"/>
      <c r="BS3" s="106"/>
      <c r="BT3" s="106"/>
      <c r="BU3" s="106"/>
      <c r="BV3" s="106"/>
      <c r="BW3" s="106"/>
      <c r="BX3" s="106"/>
      <c r="BY3" s="106"/>
      <c r="BZ3" s="106"/>
      <c r="CA3" s="106"/>
      <c r="CB3" s="106"/>
      <c r="CC3" s="106"/>
      <c r="CD3" s="106"/>
      <c r="CE3" s="106"/>
      <c r="CF3" s="106"/>
      <c r="CG3" s="106"/>
      <c r="CH3" s="106"/>
      <c r="CI3" s="106"/>
      <c r="CJ3" s="106"/>
      <c r="CK3" s="106"/>
      <c r="CL3" s="106"/>
      <c r="CM3" s="106"/>
      <c r="CN3" s="106"/>
      <c r="CO3" s="106"/>
      <c r="CP3" s="106"/>
      <c r="CQ3" s="106"/>
      <c r="CR3" s="106"/>
      <c r="CS3" s="106"/>
      <c r="CT3" s="106"/>
      <c r="CU3" s="106"/>
      <c r="CV3" s="106"/>
      <c r="CW3" s="106"/>
      <c r="CX3" s="106"/>
      <c r="CY3" s="106"/>
      <c r="CZ3" s="106"/>
      <c r="DA3" s="106"/>
      <c r="DB3" s="106"/>
      <c r="DC3" s="106"/>
      <c r="DD3" s="106"/>
      <c r="DE3" s="106"/>
      <c r="DF3" s="106"/>
      <c r="DG3" s="106"/>
      <c r="DH3" s="106"/>
      <c r="DI3" s="106"/>
      <c r="DJ3" s="106"/>
      <c r="DK3" s="106"/>
      <c r="DL3" s="106"/>
      <c r="DM3" s="106"/>
      <c r="DN3" s="106"/>
      <c r="DO3" s="106"/>
      <c r="DP3" s="106"/>
      <c r="DQ3" s="106"/>
      <c r="DR3" s="106"/>
      <c r="DS3" s="106"/>
      <c r="DT3" s="106"/>
      <c r="DU3" s="106"/>
      <c r="DV3" s="106"/>
      <c r="DW3" s="106"/>
      <c r="DX3" s="106"/>
      <c r="DY3" s="106"/>
      <c r="DZ3" s="106"/>
      <c r="EA3" s="106"/>
      <c r="EB3" s="106"/>
      <c r="EC3" s="106"/>
      <c r="ED3" s="106"/>
      <c r="EE3" s="106"/>
      <c r="EF3" s="106"/>
      <c r="EG3" s="106"/>
      <c r="EH3" s="106"/>
      <c r="EI3" s="106"/>
      <c r="EJ3" s="106"/>
      <c r="EK3" s="106"/>
      <c r="EL3" s="106"/>
      <c r="EM3" s="106"/>
      <c r="EN3" s="106"/>
      <c r="EO3" s="106"/>
      <c r="EP3" s="106"/>
      <c r="EQ3" s="106"/>
      <c r="ER3" s="106"/>
      <c r="ES3" s="106"/>
      <c r="ET3" s="106"/>
      <c r="EU3" s="106"/>
      <c r="EV3" s="106"/>
      <c r="EW3" s="106"/>
      <c r="EX3" s="106"/>
      <c r="EY3" s="106"/>
      <c r="EZ3" s="106"/>
      <c r="FA3" s="106"/>
      <c r="FB3" s="106"/>
      <c r="FC3" s="106"/>
      <c r="FD3" s="106"/>
      <c r="FE3" s="106"/>
      <c r="FF3" s="106"/>
      <c r="FG3" s="106"/>
      <c r="FH3" s="106"/>
      <c r="FI3" s="106"/>
      <c r="FJ3" s="106"/>
    </row>
    <row r="4" spans="1:166" ht="15.75" thickBot="1">
      <c r="A4" s="107"/>
      <c r="B4" s="103"/>
      <c r="C4" s="103"/>
      <c r="D4" s="103"/>
      <c r="E4" s="103"/>
      <c r="F4" s="103"/>
      <c r="G4" s="103"/>
      <c r="H4" s="103"/>
      <c r="I4" s="103"/>
      <c r="J4" s="103"/>
      <c r="K4" s="103"/>
      <c r="L4" s="103"/>
      <c r="M4" s="103"/>
      <c r="N4" s="103"/>
      <c r="O4" s="103"/>
      <c r="P4" s="103"/>
      <c r="Q4" s="103"/>
      <c r="R4" s="103"/>
      <c r="S4" s="103"/>
      <c r="T4" s="104"/>
      <c r="U4" s="103"/>
      <c r="V4" s="103"/>
      <c r="W4" s="103"/>
      <c r="X4" s="105"/>
      <c r="Y4" s="103"/>
      <c r="Z4" s="103"/>
      <c r="AA4" s="103"/>
      <c r="AB4" s="103"/>
      <c r="AC4" s="103"/>
      <c r="AD4" s="103"/>
      <c r="AE4" s="103"/>
      <c r="AF4" s="103"/>
      <c r="AG4" s="103"/>
      <c r="AH4" s="103"/>
      <c r="AI4" s="103"/>
      <c r="AJ4" s="103"/>
      <c r="AK4" s="103"/>
      <c r="AL4" s="106"/>
      <c r="AM4" s="106"/>
      <c r="AN4" s="106"/>
      <c r="AO4" s="106"/>
      <c r="AP4" s="106"/>
      <c r="AQ4" s="106"/>
      <c r="AR4" s="106"/>
      <c r="AS4" s="106"/>
      <c r="AT4" s="106"/>
      <c r="AU4" s="106"/>
      <c r="AV4" s="106"/>
      <c r="AW4" s="106"/>
      <c r="AX4" s="106"/>
      <c r="AY4" s="106"/>
      <c r="AZ4" s="106"/>
      <c r="BA4" s="106"/>
      <c r="BB4" s="106"/>
      <c r="BC4" s="106"/>
      <c r="BD4" s="106"/>
      <c r="BE4" s="106"/>
      <c r="BF4" s="106"/>
      <c r="BG4" s="106"/>
      <c r="BH4" s="106"/>
      <c r="BI4" s="106"/>
      <c r="BJ4" s="106"/>
      <c r="BK4" s="106"/>
      <c r="BL4" s="106"/>
      <c r="BM4" s="106"/>
      <c r="BN4" s="106"/>
      <c r="BO4" s="106"/>
      <c r="BP4" s="106"/>
      <c r="BQ4" s="106"/>
      <c r="BR4" s="106"/>
      <c r="BS4" s="106"/>
      <c r="BT4" s="106"/>
      <c r="BU4" s="106"/>
      <c r="BV4" s="106"/>
      <c r="BW4" s="106"/>
      <c r="BX4" s="106"/>
      <c r="BY4" s="106"/>
      <c r="BZ4" s="106"/>
      <c r="CA4" s="106"/>
      <c r="CB4" s="106"/>
      <c r="CC4" s="106"/>
      <c r="CD4" s="106"/>
      <c r="CE4" s="106"/>
      <c r="CF4" s="106"/>
      <c r="CG4" s="106"/>
      <c r="CH4" s="106"/>
      <c r="CI4" s="106"/>
      <c r="CJ4" s="106"/>
      <c r="CK4" s="106"/>
      <c r="CL4" s="106"/>
      <c r="CM4" s="106"/>
      <c r="CN4" s="106"/>
      <c r="CO4" s="106"/>
      <c r="CP4" s="106"/>
      <c r="CQ4" s="106"/>
      <c r="CR4" s="106"/>
      <c r="CS4" s="106"/>
      <c r="CT4" s="106"/>
      <c r="CU4" s="106"/>
      <c r="CV4" s="106"/>
      <c r="CW4" s="106"/>
      <c r="CX4" s="106"/>
      <c r="CY4" s="106"/>
      <c r="CZ4" s="106"/>
      <c r="DA4" s="106"/>
      <c r="DB4" s="106"/>
      <c r="DC4" s="106"/>
      <c r="DD4" s="106"/>
      <c r="DE4" s="106"/>
      <c r="DF4" s="106"/>
      <c r="DG4" s="106"/>
      <c r="DH4" s="106"/>
      <c r="DI4" s="106"/>
      <c r="DJ4" s="106"/>
      <c r="DK4" s="106"/>
      <c r="DL4" s="106"/>
      <c r="DM4" s="106"/>
      <c r="DN4" s="106"/>
      <c r="DO4" s="106"/>
      <c r="DP4" s="106"/>
      <c r="DQ4" s="106"/>
      <c r="DR4" s="106"/>
      <c r="DS4" s="106"/>
      <c r="DT4" s="106"/>
      <c r="DU4" s="106"/>
      <c r="DV4" s="106"/>
      <c r="DW4" s="106"/>
      <c r="DX4" s="106"/>
      <c r="DY4" s="106"/>
      <c r="DZ4" s="106"/>
      <c r="EA4" s="106"/>
      <c r="EB4" s="106"/>
      <c r="EC4" s="106"/>
      <c r="ED4" s="106"/>
      <c r="EE4" s="106"/>
      <c r="EF4" s="106"/>
      <c r="EG4" s="106"/>
      <c r="EH4" s="106"/>
      <c r="EI4" s="106"/>
      <c r="EJ4" s="106"/>
      <c r="EK4" s="106"/>
      <c r="EL4" s="106"/>
      <c r="EM4" s="106"/>
      <c r="EN4" s="106"/>
      <c r="EO4" s="106"/>
      <c r="EP4" s="106"/>
      <c r="EQ4" s="106"/>
      <c r="ER4" s="106"/>
      <c r="ES4" s="106"/>
      <c r="ET4" s="106"/>
      <c r="EU4" s="106"/>
      <c r="EV4" s="106"/>
      <c r="EW4" s="106"/>
      <c r="EX4" s="106"/>
      <c r="EY4" s="106"/>
      <c r="EZ4" s="106"/>
      <c r="FA4" s="106"/>
      <c r="FB4" s="106"/>
      <c r="FC4" s="106"/>
      <c r="FD4" s="106"/>
      <c r="FE4" s="106"/>
      <c r="FF4" s="106"/>
      <c r="FG4" s="106"/>
      <c r="FH4" s="106"/>
      <c r="FI4" s="106"/>
      <c r="FJ4" s="106"/>
    </row>
    <row r="5" spans="1:166">
      <c r="A5" s="108" t="s">
        <v>12</v>
      </c>
      <c r="B5" s="109" t="s">
        <v>743</v>
      </c>
      <c r="C5" s="110" t="s">
        <v>744</v>
      </c>
      <c r="D5" s="111" t="s">
        <v>745</v>
      </c>
      <c r="E5" s="112"/>
      <c r="F5" s="112"/>
      <c r="G5" s="112"/>
      <c r="H5" s="112"/>
      <c r="I5" s="113"/>
      <c r="J5" s="111" t="s">
        <v>746</v>
      </c>
      <c r="K5" s="112"/>
      <c r="L5" s="112"/>
      <c r="M5" s="112"/>
      <c r="N5" s="112"/>
      <c r="O5" s="113"/>
      <c r="P5" s="114" t="s">
        <v>747</v>
      </c>
      <c r="Q5" s="115" t="s">
        <v>748</v>
      </c>
      <c r="R5" s="116" t="s">
        <v>749</v>
      </c>
      <c r="S5" s="117" t="s">
        <v>750</v>
      </c>
      <c r="T5" s="118"/>
      <c r="U5" s="118"/>
      <c r="V5" s="118"/>
      <c r="W5" s="118"/>
      <c r="X5" s="118"/>
      <c r="Y5" s="119"/>
      <c r="Z5" s="117" t="s">
        <v>751</v>
      </c>
      <c r="AA5" s="118"/>
      <c r="AB5" s="118"/>
      <c r="AC5" s="118"/>
      <c r="AD5" s="118"/>
      <c r="AE5" s="118"/>
      <c r="AF5" s="118"/>
      <c r="AG5" s="118"/>
      <c r="AH5" s="119"/>
      <c r="AI5" s="120" t="s">
        <v>752</v>
      </c>
      <c r="AJ5" s="114" t="s">
        <v>753</v>
      </c>
      <c r="AK5" s="121" t="s">
        <v>754</v>
      </c>
      <c r="AL5" s="106"/>
      <c r="AM5" s="106"/>
      <c r="AN5" s="106"/>
      <c r="AO5" s="106"/>
      <c r="AP5" s="106"/>
      <c r="AQ5" s="106"/>
      <c r="AR5" s="106"/>
      <c r="AS5" s="106"/>
      <c r="AT5" s="106"/>
      <c r="AU5" s="106"/>
      <c r="AV5" s="106"/>
      <c r="AW5" s="106"/>
      <c r="AX5" s="106"/>
      <c r="AY5" s="106"/>
      <c r="AZ5" s="106"/>
      <c r="BA5" s="106"/>
      <c r="BB5" s="106"/>
      <c r="BC5" s="106"/>
      <c r="BD5" s="106"/>
      <c r="BE5" s="106"/>
      <c r="BF5" s="106"/>
      <c r="BG5" s="106"/>
      <c r="BH5" s="106"/>
      <c r="BI5" s="106"/>
      <c r="BJ5" s="106"/>
      <c r="BK5" s="106"/>
      <c r="BL5" s="106"/>
      <c r="BM5" s="106"/>
      <c r="BN5" s="106"/>
      <c r="BO5" s="106"/>
      <c r="BP5" s="106"/>
      <c r="BQ5" s="106"/>
      <c r="BR5" s="106"/>
      <c r="BS5" s="106"/>
      <c r="BT5" s="106"/>
      <c r="BU5" s="106"/>
      <c r="BV5" s="106"/>
      <c r="BW5" s="106"/>
      <c r="BX5" s="106"/>
      <c r="BY5" s="106"/>
      <c r="BZ5" s="106"/>
      <c r="CA5" s="106"/>
      <c r="CB5" s="106"/>
      <c r="CC5" s="106"/>
      <c r="CD5" s="106"/>
      <c r="CE5" s="106"/>
      <c r="CF5" s="106"/>
      <c r="CG5" s="106"/>
      <c r="CH5" s="106"/>
      <c r="CI5" s="106"/>
      <c r="CJ5" s="106"/>
      <c r="CK5" s="106"/>
      <c r="CL5" s="106"/>
      <c r="CM5" s="106"/>
      <c r="CN5" s="106"/>
      <c r="CO5" s="106"/>
      <c r="CP5" s="106"/>
      <c r="CQ5" s="106"/>
      <c r="CR5" s="106"/>
      <c r="CS5" s="106"/>
      <c r="CT5" s="106"/>
      <c r="CU5" s="106"/>
      <c r="CV5" s="106"/>
      <c r="CW5" s="106"/>
      <c r="CX5" s="106"/>
      <c r="CY5" s="106"/>
      <c r="CZ5" s="106"/>
      <c r="DA5" s="106"/>
      <c r="DB5" s="106"/>
      <c r="DC5" s="106"/>
      <c r="DD5" s="106"/>
      <c r="DE5" s="106"/>
      <c r="DF5" s="106"/>
      <c r="DG5" s="106"/>
      <c r="DH5" s="106"/>
      <c r="DI5" s="106"/>
      <c r="DJ5" s="106"/>
      <c r="DK5" s="106"/>
      <c r="DL5" s="106"/>
      <c r="DM5" s="106"/>
      <c r="DN5" s="106"/>
      <c r="DO5" s="106"/>
      <c r="DP5" s="106"/>
      <c r="DQ5" s="106"/>
      <c r="DR5" s="106"/>
      <c r="DS5" s="106"/>
      <c r="DT5" s="106"/>
      <c r="DU5" s="106"/>
      <c r="DV5" s="106"/>
      <c r="DW5" s="106"/>
      <c r="DX5" s="106"/>
      <c r="DY5" s="106"/>
      <c r="DZ5" s="106"/>
      <c r="EA5" s="106"/>
      <c r="EB5" s="106"/>
      <c r="EC5" s="106"/>
      <c r="ED5" s="106"/>
      <c r="EE5" s="106"/>
      <c r="EF5" s="106"/>
      <c r="EG5" s="106"/>
      <c r="EH5" s="106"/>
      <c r="EI5" s="106"/>
      <c r="EJ5" s="106"/>
      <c r="EK5" s="106"/>
      <c r="EL5" s="106"/>
      <c r="EM5" s="106"/>
      <c r="EN5" s="106"/>
      <c r="EO5" s="106"/>
      <c r="EP5" s="106"/>
      <c r="EQ5" s="106"/>
      <c r="ER5" s="106"/>
      <c r="ES5" s="106"/>
      <c r="ET5" s="106"/>
      <c r="EU5" s="106"/>
      <c r="EV5" s="106"/>
      <c r="EW5" s="106"/>
      <c r="EX5" s="106"/>
      <c r="EY5" s="106"/>
      <c r="EZ5" s="106"/>
      <c r="FA5" s="106"/>
      <c r="FB5" s="106"/>
      <c r="FC5" s="106"/>
      <c r="FD5" s="106"/>
      <c r="FE5" s="106"/>
      <c r="FF5" s="106"/>
      <c r="FG5" s="106"/>
      <c r="FH5" s="106"/>
      <c r="FI5" s="106"/>
      <c r="FJ5" s="106"/>
    </row>
    <row r="6" spans="1:166" ht="52.5" thickBot="1">
      <c r="A6" s="122"/>
      <c r="B6" s="123"/>
      <c r="C6" s="124"/>
      <c r="D6" s="125" t="s">
        <v>755</v>
      </c>
      <c r="E6" s="126" t="s">
        <v>25</v>
      </c>
      <c r="F6" s="126" t="s">
        <v>26</v>
      </c>
      <c r="G6" s="126" t="s">
        <v>27</v>
      </c>
      <c r="H6" s="126" t="s">
        <v>28</v>
      </c>
      <c r="I6" s="127" t="s">
        <v>756</v>
      </c>
      <c r="J6" s="125" t="s">
        <v>755</v>
      </c>
      <c r="K6" s="126" t="s">
        <v>25</v>
      </c>
      <c r="L6" s="126" t="s">
        <v>26</v>
      </c>
      <c r="M6" s="126" t="s">
        <v>27</v>
      </c>
      <c r="N6" s="126" t="s">
        <v>28</v>
      </c>
      <c r="O6" s="127" t="s">
        <v>756</v>
      </c>
      <c r="P6" s="128"/>
      <c r="Q6" s="129"/>
      <c r="R6" s="130"/>
      <c r="S6" s="125" t="s">
        <v>757</v>
      </c>
      <c r="T6" s="131" t="s">
        <v>758</v>
      </c>
      <c r="U6" s="126" t="s">
        <v>759</v>
      </c>
      <c r="V6" s="126" t="s">
        <v>760</v>
      </c>
      <c r="W6" s="126" t="s">
        <v>761</v>
      </c>
      <c r="X6" s="126" t="s">
        <v>762</v>
      </c>
      <c r="Y6" s="127" t="s">
        <v>763</v>
      </c>
      <c r="Z6" s="125" t="s">
        <v>764</v>
      </c>
      <c r="AA6" s="126" t="s">
        <v>765</v>
      </c>
      <c r="AB6" s="126" t="s">
        <v>766</v>
      </c>
      <c r="AC6" s="126" t="s">
        <v>767</v>
      </c>
      <c r="AD6" s="132" t="s">
        <v>768</v>
      </c>
      <c r="AE6" s="126" t="s">
        <v>769</v>
      </c>
      <c r="AF6" s="126" t="s">
        <v>770</v>
      </c>
      <c r="AG6" s="126" t="s">
        <v>771</v>
      </c>
      <c r="AH6" s="127" t="s">
        <v>772</v>
      </c>
      <c r="AI6" s="133"/>
      <c r="AJ6" s="128"/>
      <c r="AK6" s="134"/>
      <c r="AL6" s="106"/>
      <c r="AM6" s="106"/>
      <c r="AN6" s="106"/>
      <c r="AO6" s="106"/>
      <c r="AP6" s="106"/>
      <c r="AQ6" s="106"/>
      <c r="AR6" s="106"/>
      <c r="AS6" s="106"/>
      <c r="AT6" s="106"/>
      <c r="AU6" s="106"/>
      <c r="AV6" s="106"/>
      <c r="AW6" s="106"/>
      <c r="AX6" s="106"/>
      <c r="AY6" s="106"/>
      <c r="AZ6" s="106"/>
      <c r="BA6" s="106"/>
      <c r="BB6" s="106"/>
      <c r="BC6" s="106"/>
      <c r="BD6" s="106"/>
      <c r="BE6" s="106"/>
      <c r="BF6" s="106"/>
      <c r="BG6" s="106"/>
      <c r="BH6" s="106"/>
      <c r="BI6" s="106"/>
      <c r="BJ6" s="106"/>
      <c r="BK6" s="106"/>
      <c r="BL6" s="106"/>
      <c r="BM6" s="106"/>
      <c r="BN6" s="106"/>
      <c r="BO6" s="106"/>
      <c r="BP6" s="106"/>
      <c r="BQ6" s="106"/>
      <c r="BR6" s="106"/>
      <c r="BS6" s="106"/>
      <c r="BT6" s="106"/>
      <c r="BU6" s="106"/>
      <c r="BV6" s="106"/>
      <c r="BW6" s="106"/>
      <c r="BX6" s="106"/>
      <c r="BY6" s="106"/>
      <c r="BZ6" s="106"/>
      <c r="CA6" s="106"/>
      <c r="CB6" s="106"/>
      <c r="CC6" s="106"/>
      <c r="CD6" s="106"/>
      <c r="CE6" s="106"/>
      <c r="CF6" s="106"/>
      <c r="CG6" s="106"/>
      <c r="CH6" s="106"/>
      <c r="CI6" s="106"/>
      <c r="CJ6" s="106"/>
      <c r="CK6" s="106"/>
      <c r="CL6" s="106"/>
      <c r="CM6" s="106"/>
      <c r="CN6" s="106"/>
      <c r="CO6" s="106"/>
      <c r="CP6" s="106"/>
      <c r="CQ6" s="106"/>
      <c r="CR6" s="106"/>
      <c r="CS6" s="106"/>
      <c r="CT6" s="106"/>
      <c r="CU6" s="106"/>
      <c r="CV6" s="106"/>
      <c r="CW6" s="106"/>
      <c r="CX6" s="106"/>
      <c r="CY6" s="106"/>
      <c r="CZ6" s="106"/>
      <c r="DA6" s="106"/>
      <c r="DB6" s="106"/>
      <c r="DC6" s="106"/>
      <c r="DD6" s="106"/>
      <c r="DE6" s="106"/>
      <c r="DF6" s="106"/>
      <c r="DG6" s="106"/>
      <c r="DH6" s="106"/>
      <c r="DI6" s="106"/>
      <c r="DJ6" s="106"/>
      <c r="DK6" s="106"/>
      <c r="DL6" s="106"/>
      <c r="DM6" s="106"/>
      <c r="DN6" s="106"/>
      <c r="DO6" s="106"/>
      <c r="DP6" s="106"/>
      <c r="DQ6" s="106"/>
      <c r="DR6" s="106"/>
      <c r="DS6" s="106"/>
      <c r="DT6" s="106"/>
      <c r="DU6" s="106"/>
      <c r="DV6" s="106"/>
      <c r="DW6" s="106"/>
      <c r="DX6" s="106"/>
      <c r="DY6" s="106"/>
      <c r="DZ6" s="106"/>
      <c r="EA6" s="106"/>
      <c r="EB6" s="106"/>
      <c r="EC6" s="106"/>
      <c r="ED6" s="106"/>
      <c r="EE6" s="106"/>
      <c r="EF6" s="106"/>
      <c r="EG6" s="106"/>
      <c r="EH6" s="106"/>
      <c r="EI6" s="106"/>
      <c r="EJ6" s="106"/>
      <c r="EK6" s="106"/>
      <c r="EL6" s="106"/>
      <c r="EM6" s="106"/>
      <c r="EN6" s="106"/>
      <c r="EO6" s="106"/>
      <c r="EP6" s="106"/>
      <c r="EQ6" s="106"/>
      <c r="ER6" s="106"/>
      <c r="ES6" s="106"/>
      <c r="ET6" s="106"/>
      <c r="EU6" s="106"/>
      <c r="EV6" s="106"/>
      <c r="EW6" s="106"/>
      <c r="EX6" s="106"/>
      <c r="EY6" s="106"/>
      <c r="EZ6" s="106"/>
      <c r="FA6" s="106"/>
      <c r="FB6" s="106"/>
      <c r="FC6" s="106"/>
      <c r="FD6" s="106"/>
      <c r="FE6" s="106"/>
      <c r="FF6" s="106"/>
      <c r="FG6" s="106"/>
      <c r="FH6" s="106"/>
      <c r="FI6" s="106"/>
      <c r="FJ6" s="106"/>
    </row>
    <row r="7" spans="1:166" ht="15.75" thickBot="1">
      <c r="A7" s="135">
        <v>40763</v>
      </c>
      <c r="B7" s="136" t="s">
        <v>253</v>
      </c>
      <c r="C7" s="137" t="s">
        <v>76</v>
      </c>
      <c r="D7" s="138">
        <v>0.85763888888888884</v>
      </c>
      <c r="E7" s="136" t="s">
        <v>773</v>
      </c>
      <c r="F7" s="136" t="s">
        <v>81</v>
      </c>
      <c r="G7" s="139" t="s">
        <v>774</v>
      </c>
      <c r="H7" s="139" t="s">
        <v>83</v>
      </c>
      <c r="I7" s="137">
        <v>82</v>
      </c>
      <c r="J7" s="138">
        <v>0.875</v>
      </c>
      <c r="K7" s="136" t="s">
        <v>98</v>
      </c>
      <c r="L7" s="136" t="s">
        <v>775</v>
      </c>
      <c r="M7" s="139" t="s">
        <v>100</v>
      </c>
      <c r="N7" s="139" t="s">
        <v>776</v>
      </c>
      <c r="O7" s="137">
        <v>139</v>
      </c>
      <c r="P7" s="140"/>
      <c r="Q7" s="141"/>
      <c r="R7" s="142">
        <v>11.764038172770626</v>
      </c>
      <c r="S7" s="143">
        <v>58</v>
      </c>
      <c r="T7" s="87">
        <v>2.9</v>
      </c>
      <c r="U7" s="144"/>
      <c r="V7" s="136" t="s">
        <v>777</v>
      </c>
      <c r="W7" s="144">
        <v>0</v>
      </c>
      <c r="X7" s="145">
        <v>0</v>
      </c>
      <c r="Y7" s="146">
        <v>0</v>
      </c>
      <c r="Z7" s="147" t="s">
        <v>95</v>
      </c>
      <c r="AA7" s="148" t="s">
        <v>778</v>
      </c>
      <c r="AB7" s="149">
        <v>7</v>
      </c>
      <c r="AC7" s="150" t="s">
        <v>109</v>
      </c>
      <c r="AD7" s="150" t="s">
        <v>779</v>
      </c>
      <c r="AE7" s="150">
        <v>0</v>
      </c>
      <c r="AF7" s="151" t="s">
        <v>780</v>
      </c>
      <c r="AG7" s="152">
        <v>7</v>
      </c>
      <c r="AH7" s="137" t="s">
        <v>781</v>
      </c>
      <c r="AI7" s="153">
        <v>1</v>
      </c>
      <c r="AJ7" s="154" t="s">
        <v>782</v>
      </c>
      <c r="AK7" s="155"/>
      <c r="AL7" s="106"/>
      <c r="AM7" s="106"/>
      <c r="AN7" s="106"/>
      <c r="AO7" s="106"/>
      <c r="AP7" s="106"/>
      <c r="AQ7" s="106"/>
      <c r="AR7" s="106"/>
      <c r="AS7" s="106"/>
      <c r="AT7" s="106"/>
      <c r="AU7" s="106"/>
      <c r="AV7" s="106"/>
      <c r="AW7" s="106"/>
      <c r="AX7" s="106"/>
      <c r="AY7" s="106"/>
      <c r="AZ7" s="106"/>
      <c r="BA7" s="106"/>
      <c r="BB7" s="106"/>
      <c r="BC7" s="106"/>
      <c r="BD7" s="106"/>
      <c r="BE7" s="106"/>
      <c r="BF7" s="106"/>
      <c r="BG7" s="106"/>
      <c r="BH7" s="106"/>
      <c r="BI7" s="106"/>
      <c r="BJ7" s="106"/>
      <c r="BK7" s="106"/>
      <c r="BL7" s="106"/>
      <c r="BM7" s="106"/>
      <c r="BN7" s="106"/>
      <c r="BO7" s="106"/>
      <c r="BP7" s="106"/>
      <c r="BQ7" s="106"/>
      <c r="BR7" s="106"/>
      <c r="BS7" s="106"/>
      <c r="BT7" s="106"/>
      <c r="BU7" s="106"/>
      <c r="BV7" s="106"/>
      <c r="BW7" s="106"/>
      <c r="BX7" s="106"/>
      <c r="BY7" s="106"/>
      <c r="BZ7" s="106"/>
      <c r="CA7" s="106"/>
      <c r="CB7" s="106"/>
      <c r="CC7" s="106"/>
      <c r="CD7" s="106"/>
      <c r="CE7" s="106"/>
      <c r="CF7" s="106"/>
      <c r="CG7" s="106"/>
      <c r="CH7" s="106"/>
      <c r="CI7" s="106"/>
      <c r="CJ7" s="106"/>
      <c r="CK7" s="106"/>
      <c r="CL7" s="106"/>
      <c r="CM7" s="106"/>
      <c r="CN7" s="106"/>
      <c r="CO7" s="106"/>
      <c r="CP7" s="106"/>
      <c r="CQ7" s="106"/>
      <c r="CR7" s="106"/>
      <c r="CS7" s="106"/>
      <c r="CT7" s="106"/>
      <c r="CU7" s="106"/>
      <c r="CV7" s="106"/>
      <c r="CW7" s="106"/>
      <c r="CX7" s="106"/>
      <c r="CY7" s="106"/>
      <c r="CZ7" s="106"/>
      <c r="DA7" s="106"/>
      <c r="DB7" s="106"/>
      <c r="DC7" s="106"/>
      <c r="DD7" s="106"/>
      <c r="DE7" s="106"/>
      <c r="DF7" s="106"/>
      <c r="DG7" s="106"/>
      <c r="DH7" s="106"/>
      <c r="DI7" s="106"/>
      <c r="DJ7" s="106"/>
      <c r="DK7" s="106"/>
      <c r="DL7" s="106"/>
      <c r="DM7" s="106"/>
      <c r="DN7" s="106"/>
      <c r="DO7" s="106"/>
      <c r="DP7" s="106"/>
      <c r="DQ7" s="106"/>
      <c r="DR7" s="106"/>
      <c r="DS7" s="106"/>
      <c r="DT7" s="106"/>
      <c r="DU7" s="106"/>
      <c r="DV7" s="106"/>
      <c r="DW7" s="106"/>
      <c r="DX7" s="106"/>
      <c r="DY7" s="106"/>
      <c r="DZ7" s="106"/>
      <c r="EA7" s="106"/>
      <c r="EB7" s="106"/>
      <c r="EC7" s="106"/>
      <c r="ED7" s="106"/>
      <c r="EE7" s="106"/>
      <c r="EF7" s="106"/>
      <c r="EG7" s="106"/>
      <c r="EH7" s="106"/>
      <c r="EI7" s="106"/>
      <c r="EJ7" s="106"/>
      <c r="EK7" s="106"/>
      <c r="EL7" s="106"/>
      <c r="EM7" s="106"/>
      <c r="EN7" s="106"/>
      <c r="EO7" s="106"/>
      <c r="EP7" s="106"/>
      <c r="EQ7" s="106"/>
      <c r="ER7" s="106"/>
      <c r="ES7" s="106"/>
      <c r="ET7" s="106"/>
      <c r="EU7" s="106"/>
      <c r="EV7" s="106"/>
      <c r="EW7" s="106"/>
      <c r="EX7" s="106"/>
      <c r="EY7" s="106"/>
      <c r="EZ7" s="106"/>
      <c r="FA7" s="106"/>
      <c r="FB7" s="106"/>
      <c r="FC7" s="106"/>
      <c r="FD7" s="106"/>
      <c r="FE7" s="106"/>
      <c r="FF7" s="106"/>
      <c r="FG7" s="106"/>
      <c r="FH7" s="106"/>
      <c r="FI7" s="106"/>
      <c r="FJ7" s="106"/>
    </row>
    <row r="8" spans="1:166">
      <c r="A8" s="135">
        <v>40763</v>
      </c>
      <c r="B8" s="136" t="s">
        <v>253</v>
      </c>
      <c r="C8" s="137" t="s">
        <v>76</v>
      </c>
      <c r="D8" s="138">
        <v>0.875</v>
      </c>
      <c r="E8" s="136" t="s">
        <v>98</v>
      </c>
      <c r="F8" s="136" t="s">
        <v>775</v>
      </c>
      <c r="G8" s="152" t="s">
        <v>100</v>
      </c>
      <c r="H8" s="152" t="s">
        <v>776</v>
      </c>
      <c r="I8" s="137">
        <v>139</v>
      </c>
      <c r="J8" s="138">
        <v>0.96111111111111114</v>
      </c>
      <c r="K8" s="136" t="s">
        <v>783</v>
      </c>
      <c r="L8" s="136" t="s">
        <v>784</v>
      </c>
      <c r="M8" s="152" t="s">
        <v>785</v>
      </c>
      <c r="N8" s="152" t="s">
        <v>786</v>
      </c>
      <c r="O8" s="137">
        <v>1232</v>
      </c>
      <c r="P8" s="156"/>
      <c r="Q8" s="157"/>
      <c r="R8" s="158">
        <v>25.790744768466439</v>
      </c>
      <c r="S8" s="143">
        <v>326</v>
      </c>
      <c r="T8" s="87">
        <v>10.4</v>
      </c>
      <c r="U8" s="144"/>
      <c r="V8" s="136" t="s">
        <v>777</v>
      </c>
      <c r="W8" s="144">
        <v>0</v>
      </c>
      <c r="X8" s="145">
        <v>0</v>
      </c>
      <c r="Y8" s="146">
        <v>0</v>
      </c>
      <c r="Z8" s="159" t="s">
        <v>95</v>
      </c>
      <c r="AA8" s="152" t="s">
        <v>778</v>
      </c>
      <c r="AB8" s="149">
        <v>7</v>
      </c>
      <c r="AC8" s="149" t="s">
        <v>109</v>
      </c>
      <c r="AD8" s="150" t="s">
        <v>779</v>
      </c>
      <c r="AE8" s="150">
        <v>0</v>
      </c>
      <c r="AF8" s="151" t="s">
        <v>780</v>
      </c>
      <c r="AG8" s="152">
        <v>2</v>
      </c>
      <c r="AH8" s="137" t="s">
        <v>781</v>
      </c>
      <c r="AI8" s="153">
        <v>2</v>
      </c>
      <c r="AJ8" s="154" t="s">
        <v>787</v>
      </c>
      <c r="AK8" s="160"/>
      <c r="AL8" s="106"/>
      <c r="AM8" s="106"/>
      <c r="AN8" s="106"/>
      <c r="AO8" s="106"/>
      <c r="AP8" s="106"/>
      <c r="AQ8" s="106"/>
      <c r="AR8" s="106"/>
      <c r="AS8" s="106"/>
      <c r="AT8" s="106"/>
      <c r="AU8" s="106"/>
      <c r="AV8" s="106"/>
      <c r="AW8" s="106"/>
      <c r="AX8" s="106"/>
      <c r="AY8" s="106"/>
      <c r="AZ8" s="106"/>
      <c r="BA8" s="106"/>
      <c r="BB8" s="106"/>
      <c r="BC8" s="106"/>
      <c r="BD8" s="106"/>
      <c r="BE8" s="106"/>
      <c r="BF8" s="106"/>
      <c r="BG8" s="106"/>
      <c r="BH8" s="106"/>
      <c r="BI8" s="106"/>
      <c r="BJ8" s="106"/>
      <c r="BK8" s="106"/>
      <c r="BL8" s="106"/>
      <c r="BM8" s="106"/>
      <c r="BN8" s="106"/>
      <c r="BO8" s="106"/>
      <c r="BP8" s="106"/>
      <c r="BQ8" s="106"/>
      <c r="BR8" s="106"/>
      <c r="BS8" s="106"/>
      <c r="BT8" s="106"/>
      <c r="BU8" s="106"/>
      <c r="BV8" s="106"/>
      <c r="BW8" s="106"/>
      <c r="BX8" s="106"/>
      <c r="BY8" s="106"/>
      <c r="BZ8" s="106"/>
      <c r="CA8" s="106"/>
      <c r="CB8" s="106"/>
      <c r="CC8" s="106"/>
      <c r="CD8" s="106"/>
      <c r="CE8" s="106"/>
      <c r="CF8" s="106"/>
      <c r="CG8" s="106"/>
      <c r="CH8" s="106"/>
      <c r="CI8" s="106"/>
      <c r="CJ8" s="106"/>
      <c r="CK8" s="106"/>
      <c r="CL8" s="106"/>
      <c r="CM8" s="106"/>
      <c r="CN8" s="106"/>
      <c r="CO8" s="106"/>
      <c r="CP8" s="106"/>
      <c r="CQ8" s="106"/>
      <c r="CR8" s="106"/>
      <c r="CS8" s="106"/>
      <c r="CT8" s="106"/>
      <c r="CU8" s="106"/>
      <c r="CV8" s="106"/>
      <c r="CW8" s="106"/>
      <c r="CX8" s="106"/>
      <c r="CY8" s="106"/>
      <c r="CZ8" s="106"/>
      <c r="DA8" s="106"/>
      <c r="DB8" s="106"/>
      <c r="DC8" s="106"/>
      <c r="DD8" s="106"/>
      <c r="DE8" s="106"/>
      <c r="DF8" s="106"/>
      <c r="DG8" s="106"/>
      <c r="DH8" s="106"/>
      <c r="DI8" s="106"/>
      <c r="DJ8" s="106"/>
      <c r="DK8" s="106"/>
      <c r="DL8" s="106"/>
      <c r="DM8" s="106"/>
      <c r="DN8" s="106"/>
      <c r="DO8" s="106"/>
      <c r="DP8" s="106"/>
      <c r="DQ8" s="106"/>
      <c r="DR8" s="106"/>
      <c r="DS8" s="106"/>
      <c r="DT8" s="106"/>
      <c r="DU8" s="106"/>
      <c r="DV8" s="106"/>
      <c r="DW8" s="106"/>
      <c r="DX8" s="106"/>
      <c r="DY8" s="106"/>
      <c r="DZ8" s="106"/>
      <c r="EA8" s="106"/>
      <c r="EB8" s="106"/>
      <c r="EC8" s="106"/>
      <c r="ED8" s="106"/>
      <c r="EE8" s="106"/>
      <c r="EF8" s="106"/>
      <c r="EG8" s="106"/>
      <c r="EH8" s="106"/>
      <c r="EI8" s="106"/>
      <c r="EJ8" s="106"/>
      <c r="EK8" s="106"/>
      <c r="EL8" s="106"/>
      <c r="EM8" s="106"/>
      <c r="EN8" s="106"/>
      <c r="EO8" s="106"/>
      <c r="EP8" s="106"/>
      <c r="EQ8" s="106"/>
      <c r="ER8" s="106"/>
      <c r="ES8" s="106"/>
      <c r="ET8" s="106"/>
      <c r="EU8" s="106"/>
      <c r="EV8" s="106"/>
      <c r="EW8" s="106"/>
      <c r="EX8" s="106"/>
      <c r="EY8" s="106"/>
      <c r="EZ8" s="106"/>
      <c r="FA8" s="106"/>
      <c r="FB8" s="106"/>
      <c r="FC8" s="106"/>
      <c r="FD8" s="106"/>
      <c r="FE8" s="106"/>
      <c r="FF8" s="106"/>
      <c r="FG8" s="106"/>
      <c r="FH8" s="106"/>
      <c r="FI8" s="106"/>
      <c r="FJ8" s="106"/>
    </row>
    <row r="9" spans="1:166">
      <c r="A9" s="135">
        <v>40763</v>
      </c>
      <c r="B9" s="136" t="s">
        <v>114</v>
      </c>
      <c r="C9" s="137" t="s">
        <v>76</v>
      </c>
      <c r="D9" s="138">
        <v>0.96111111111111114</v>
      </c>
      <c r="E9" s="136" t="s">
        <v>783</v>
      </c>
      <c r="F9" s="136" t="s">
        <v>784</v>
      </c>
      <c r="G9" s="152" t="s">
        <v>785</v>
      </c>
      <c r="H9" s="152" t="s">
        <v>786</v>
      </c>
      <c r="I9" s="137">
        <v>1232</v>
      </c>
      <c r="J9" s="138">
        <v>0.97916666666666663</v>
      </c>
      <c r="K9" s="136" t="s">
        <v>788</v>
      </c>
      <c r="L9" s="136" t="s">
        <v>789</v>
      </c>
      <c r="M9" s="152" t="s">
        <v>790</v>
      </c>
      <c r="N9" s="152" t="s">
        <v>791</v>
      </c>
      <c r="O9" s="137">
        <v>1383</v>
      </c>
      <c r="P9" s="156"/>
      <c r="Q9" s="157"/>
      <c r="R9" s="158">
        <v>16.16302726902763</v>
      </c>
      <c r="S9" s="143">
        <v>284</v>
      </c>
      <c r="T9" s="87">
        <v>10</v>
      </c>
      <c r="U9" s="144"/>
      <c r="V9" s="136" t="s">
        <v>777</v>
      </c>
      <c r="W9" s="144">
        <v>0</v>
      </c>
      <c r="X9" s="145">
        <v>0</v>
      </c>
      <c r="Y9" s="146">
        <v>0</v>
      </c>
      <c r="Z9" s="147" t="s">
        <v>95</v>
      </c>
      <c r="AA9" s="152" t="s">
        <v>778</v>
      </c>
      <c r="AB9" s="149">
        <v>7</v>
      </c>
      <c r="AC9" s="149" t="s">
        <v>109</v>
      </c>
      <c r="AD9" s="149" t="s">
        <v>779</v>
      </c>
      <c r="AE9" s="150">
        <v>2</v>
      </c>
      <c r="AF9" s="151" t="s">
        <v>780</v>
      </c>
      <c r="AG9" s="152">
        <v>9</v>
      </c>
      <c r="AH9" s="137" t="s">
        <v>781</v>
      </c>
      <c r="AI9" s="153">
        <v>3</v>
      </c>
      <c r="AJ9" s="154" t="s">
        <v>792</v>
      </c>
      <c r="AK9" s="160"/>
      <c r="AL9" s="106"/>
      <c r="AM9" s="106"/>
      <c r="AN9" s="106"/>
      <c r="AO9" s="106"/>
      <c r="AP9" s="106"/>
      <c r="AQ9" s="106"/>
      <c r="AR9" s="106"/>
      <c r="AS9" s="106"/>
      <c r="AT9" s="106"/>
      <c r="AU9" s="106"/>
      <c r="AV9" s="106"/>
      <c r="AW9" s="106"/>
      <c r="AX9" s="106"/>
      <c r="AY9" s="106"/>
      <c r="AZ9" s="106"/>
      <c r="BA9" s="106"/>
      <c r="BB9" s="106"/>
      <c r="BC9" s="106"/>
      <c r="BD9" s="106"/>
      <c r="BE9" s="106"/>
      <c r="BF9" s="106"/>
      <c r="BG9" s="106"/>
      <c r="BH9" s="106"/>
      <c r="BI9" s="106"/>
      <c r="BJ9" s="106"/>
      <c r="BK9" s="106"/>
      <c r="BL9" s="106"/>
      <c r="BM9" s="106"/>
      <c r="BN9" s="106"/>
      <c r="BO9" s="106"/>
      <c r="BP9" s="106"/>
      <c r="BQ9" s="106"/>
      <c r="BR9" s="106"/>
      <c r="BS9" s="106"/>
      <c r="BT9" s="106"/>
      <c r="BU9" s="106"/>
      <c r="BV9" s="106"/>
      <c r="BW9" s="106"/>
      <c r="BX9" s="106"/>
      <c r="BY9" s="106"/>
      <c r="BZ9" s="106"/>
      <c r="CA9" s="106"/>
      <c r="CB9" s="106"/>
      <c r="CC9" s="106"/>
      <c r="CD9" s="106"/>
      <c r="CE9" s="106"/>
      <c r="CF9" s="106"/>
      <c r="CG9" s="106"/>
      <c r="CH9" s="106"/>
      <c r="CI9" s="106"/>
      <c r="CJ9" s="106"/>
      <c r="CK9" s="106"/>
      <c r="CL9" s="106"/>
      <c r="CM9" s="106"/>
      <c r="CN9" s="106"/>
      <c r="CO9" s="106"/>
      <c r="CP9" s="106"/>
      <c r="CQ9" s="106"/>
      <c r="CR9" s="106"/>
      <c r="CS9" s="106"/>
      <c r="CT9" s="106"/>
      <c r="CU9" s="106"/>
      <c r="CV9" s="106"/>
      <c r="CW9" s="106"/>
      <c r="CX9" s="106"/>
      <c r="CY9" s="106"/>
      <c r="CZ9" s="106"/>
      <c r="DA9" s="106"/>
      <c r="DB9" s="106"/>
      <c r="DC9" s="106"/>
      <c r="DD9" s="106"/>
      <c r="DE9" s="106"/>
      <c r="DF9" s="106"/>
      <c r="DG9" s="106"/>
      <c r="DH9" s="106"/>
      <c r="DI9" s="106"/>
      <c r="DJ9" s="106"/>
      <c r="DK9" s="106"/>
      <c r="DL9" s="106"/>
      <c r="DM9" s="106"/>
      <c r="DN9" s="106"/>
      <c r="DO9" s="106"/>
      <c r="DP9" s="106"/>
      <c r="DQ9" s="106"/>
      <c r="DR9" s="106"/>
      <c r="DS9" s="106"/>
      <c r="DT9" s="106"/>
      <c r="DU9" s="106"/>
      <c r="DV9" s="106"/>
      <c r="DW9" s="106"/>
      <c r="DX9" s="106"/>
      <c r="DY9" s="106"/>
      <c r="DZ9" s="106"/>
      <c r="EA9" s="106"/>
      <c r="EB9" s="106"/>
      <c r="EC9" s="106"/>
      <c r="ED9" s="106"/>
      <c r="EE9" s="106"/>
      <c r="EF9" s="106"/>
      <c r="EG9" s="106"/>
      <c r="EH9" s="106"/>
      <c r="EI9" s="106"/>
      <c r="EJ9" s="106"/>
      <c r="EK9" s="106"/>
      <c r="EL9" s="106"/>
      <c r="EM9" s="106"/>
      <c r="EN9" s="106"/>
      <c r="EO9" s="106"/>
      <c r="EP9" s="106"/>
      <c r="EQ9" s="106"/>
      <c r="ER9" s="106"/>
      <c r="ES9" s="106"/>
      <c r="ET9" s="106"/>
      <c r="EU9" s="106"/>
      <c r="EV9" s="106"/>
      <c r="EW9" s="106"/>
      <c r="EX9" s="106"/>
      <c r="EY9" s="106"/>
      <c r="EZ9" s="106"/>
      <c r="FA9" s="106"/>
      <c r="FB9" s="106"/>
      <c r="FC9" s="106"/>
      <c r="FD9" s="106"/>
      <c r="FE9" s="106"/>
      <c r="FF9" s="106"/>
      <c r="FG9" s="106"/>
      <c r="FH9" s="106"/>
      <c r="FI9" s="106"/>
      <c r="FJ9" s="106"/>
    </row>
    <row r="10" spans="1:166">
      <c r="A10" s="135">
        <v>40763</v>
      </c>
      <c r="B10" s="136" t="s">
        <v>114</v>
      </c>
      <c r="C10" s="137" t="s">
        <v>76</v>
      </c>
      <c r="D10" s="138">
        <v>0.97916666666666663</v>
      </c>
      <c r="E10" s="136" t="s">
        <v>788</v>
      </c>
      <c r="F10" s="136" t="s">
        <v>789</v>
      </c>
      <c r="G10" s="152" t="s">
        <v>790</v>
      </c>
      <c r="H10" s="152" t="s">
        <v>791</v>
      </c>
      <c r="I10" s="137">
        <v>1383</v>
      </c>
      <c r="J10" s="138">
        <v>0.99930555555555556</v>
      </c>
      <c r="K10" s="136" t="s">
        <v>793</v>
      </c>
      <c r="L10" s="136" t="s">
        <v>794</v>
      </c>
      <c r="M10" s="152" t="s">
        <v>795</v>
      </c>
      <c r="N10" s="152" t="s">
        <v>796</v>
      </c>
      <c r="O10" s="137">
        <v>1628</v>
      </c>
      <c r="P10" s="156"/>
      <c r="Q10" s="157"/>
      <c r="R10" s="158">
        <v>7.2690051715684643</v>
      </c>
      <c r="S10" s="143">
        <v>284</v>
      </c>
      <c r="T10" s="87">
        <v>9.8000000000000007</v>
      </c>
      <c r="U10" s="144"/>
      <c r="V10" s="136" t="s">
        <v>777</v>
      </c>
      <c r="W10" s="144">
        <v>0</v>
      </c>
      <c r="X10" s="145">
        <v>0</v>
      </c>
      <c r="Y10" s="146">
        <v>0</v>
      </c>
      <c r="Z10" s="147" t="s">
        <v>797</v>
      </c>
      <c r="AA10" s="152" t="s">
        <v>778</v>
      </c>
      <c r="AB10" s="149">
        <v>7</v>
      </c>
      <c r="AC10" s="149" t="s">
        <v>95</v>
      </c>
      <c r="AD10" s="149"/>
      <c r="AE10" s="150">
        <v>4</v>
      </c>
      <c r="AF10" s="151" t="s">
        <v>780</v>
      </c>
      <c r="AG10" s="152">
        <v>14</v>
      </c>
      <c r="AH10" s="137" t="s">
        <v>781</v>
      </c>
      <c r="AI10" s="153"/>
      <c r="AJ10" s="161"/>
      <c r="AK10" s="160"/>
      <c r="AL10" s="106"/>
      <c r="AM10" s="106"/>
      <c r="AN10" s="106"/>
      <c r="AO10" s="106"/>
      <c r="AP10" s="106"/>
      <c r="AQ10" s="106"/>
      <c r="AR10" s="106"/>
      <c r="AS10" s="106"/>
      <c r="AT10" s="106"/>
      <c r="AU10" s="106"/>
      <c r="AV10" s="106"/>
      <c r="AW10" s="106"/>
      <c r="AX10" s="106"/>
      <c r="AY10" s="106"/>
      <c r="AZ10" s="106"/>
      <c r="BA10" s="106"/>
      <c r="BB10" s="106"/>
      <c r="BC10" s="106"/>
      <c r="BD10" s="106"/>
      <c r="BE10" s="106"/>
      <c r="BF10" s="106"/>
      <c r="BG10" s="106"/>
      <c r="BH10" s="106"/>
      <c r="BI10" s="106"/>
      <c r="BJ10" s="106"/>
      <c r="BK10" s="106"/>
      <c r="BL10" s="106"/>
      <c r="BM10" s="106"/>
      <c r="BN10" s="106"/>
      <c r="BO10" s="106"/>
      <c r="BP10" s="106"/>
      <c r="BQ10" s="106"/>
      <c r="BR10" s="106"/>
      <c r="BS10" s="106"/>
      <c r="BT10" s="106"/>
      <c r="BU10" s="106"/>
      <c r="BV10" s="106"/>
      <c r="BW10" s="106"/>
      <c r="BX10" s="106"/>
      <c r="BY10" s="106"/>
      <c r="BZ10" s="106"/>
      <c r="CA10" s="106"/>
      <c r="CB10" s="106"/>
      <c r="CC10" s="106"/>
      <c r="CD10" s="106"/>
      <c r="CE10" s="106"/>
      <c r="CF10" s="106"/>
      <c r="CG10" s="106"/>
      <c r="CH10" s="106"/>
      <c r="CI10" s="106"/>
      <c r="CJ10" s="106"/>
      <c r="CK10" s="106"/>
      <c r="CL10" s="106"/>
      <c r="CM10" s="106"/>
      <c r="CN10" s="106"/>
      <c r="CO10" s="106"/>
      <c r="CP10" s="106"/>
      <c r="CQ10" s="106"/>
      <c r="CR10" s="106"/>
      <c r="CS10" s="106"/>
      <c r="CT10" s="106"/>
      <c r="CU10" s="106"/>
      <c r="CV10" s="106"/>
      <c r="CW10" s="106"/>
      <c r="CX10" s="106"/>
      <c r="CY10" s="106"/>
      <c r="CZ10" s="106"/>
      <c r="DA10" s="106"/>
      <c r="DB10" s="106"/>
      <c r="DC10" s="106"/>
      <c r="DD10" s="106"/>
      <c r="DE10" s="106"/>
      <c r="DF10" s="106"/>
      <c r="DG10" s="106"/>
      <c r="DH10" s="106"/>
      <c r="DI10" s="106"/>
      <c r="DJ10" s="106"/>
      <c r="DK10" s="106"/>
      <c r="DL10" s="106"/>
      <c r="DM10" s="106"/>
      <c r="DN10" s="106"/>
      <c r="DO10" s="106"/>
      <c r="DP10" s="106"/>
      <c r="DQ10" s="106"/>
      <c r="DR10" s="106"/>
      <c r="DS10" s="106"/>
      <c r="DT10" s="106"/>
      <c r="DU10" s="106"/>
      <c r="DV10" s="106"/>
      <c r="DW10" s="106"/>
      <c r="DX10" s="106"/>
      <c r="DY10" s="106"/>
      <c r="DZ10" s="106"/>
      <c r="EA10" s="106"/>
      <c r="EB10" s="106"/>
      <c r="EC10" s="106"/>
      <c r="ED10" s="106"/>
      <c r="EE10" s="106"/>
      <c r="EF10" s="106"/>
      <c r="EG10" s="106"/>
      <c r="EH10" s="106"/>
      <c r="EI10" s="106"/>
      <c r="EJ10" s="106"/>
      <c r="EK10" s="106"/>
      <c r="EL10" s="106"/>
      <c r="EM10" s="106"/>
      <c r="EN10" s="106"/>
      <c r="EO10" s="106"/>
      <c r="EP10" s="106"/>
      <c r="EQ10" s="106"/>
      <c r="ER10" s="106"/>
      <c r="ES10" s="106"/>
      <c r="ET10" s="106"/>
      <c r="EU10" s="106"/>
      <c r="EV10" s="106"/>
      <c r="EW10" s="106"/>
      <c r="EX10" s="106"/>
      <c r="EY10" s="106"/>
      <c r="EZ10" s="106"/>
      <c r="FA10" s="106"/>
      <c r="FB10" s="106"/>
      <c r="FC10" s="106"/>
      <c r="FD10" s="106"/>
      <c r="FE10" s="106"/>
      <c r="FF10" s="106"/>
      <c r="FG10" s="106"/>
      <c r="FH10" s="106"/>
      <c r="FI10" s="106"/>
      <c r="FJ10" s="106"/>
    </row>
    <row r="11" spans="1:166">
      <c r="A11" s="135">
        <v>40763</v>
      </c>
      <c r="B11" s="136" t="s">
        <v>137</v>
      </c>
      <c r="C11" s="137" t="s">
        <v>76</v>
      </c>
      <c r="D11" s="138">
        <v>0.99930555555555556</v>
      </c>
      <c r="E11" s="136" t="s">
        <v>793</v>
      </c>
      <c r="F11" s="136" t="s">
        <v>794</v>
      </c>
      <c r="G11" s="162" t="s">
        <v>795</v>
      </c>
      <c r="H11" s="162" t="s">
        <v>796</v>
      </c>
      <c r="I11" s="137">
        <v>1628</v>
      </c>
      <c r="J11" s="138">
        <v>3.4722222222222224E-2</v>
      </c>
      <c r="K11" s="136" t="s">
        <v>798</v>
      </c>
      <c r="L11" s="136" t="s">
        <v>799</v>
      </c>
      <c r="M11" s="162" t="s">
        <v>800</v>
      </c>
      <c r="N11" s="162" t="s">
        <v>801</v>
      </c>
      <c r="O11" s="137">
        <v>1758</v>
      </c>
      <c r="P11" s="156"/>
      <c r="Q11" s="157"/>
      <c r="R11" s="158">
        <v>15.944126751911561</v>
      </c>
      <c r="S11" s="143">
        <v>281</v>
      </c>
      <c r="T11" s="87">
        <v>11</v>
      </c>
      <c r="U11" s="144"/>
      <c r="V11" s="136" t="s">
        <v>777</v>
      </c>
      <c r="W11" s="144">
        <v>0</v>
      </c>
      <c r="X11" s="145">
        <v>0</v>
      </c>
      <c r="Y11" s="146">
        <v>0</v>
      </c>
      <c r="Z11" s="147" t="s">
        <v>95</v>
      </c>
      <c r="AA11" s="152" t="s">
        <v>778</v>
      </c>
      <c r="AB11" s="149">
        <v>7</v>
      </c>
      <c r="AC11" s="149" t="s">
        <v>95</v>
      </c>
      <c r="AD11" s="149"/>
      <c r="AE11" s="150">
        <v>4</v>
      </c>
      <c r="AF11" s="151" t="s">
        <v>780</v>
      </c>
      <c r="AG11" s="152">
        <v>14</v>
      </c>
      <c r="AH11" s="137" t="s">
        <v>781</v>
      </c>
      <c r="AI11" s="153" t="s">
        <v>802</v>
      </c>
      <c r="AJ11" s="161" t="s">
        <v>803</v>
      </c>
      <c r="AK11" s="160"/>
      <c r="AL11" s="106"/>
      <c r="AM11" s="106"/>
      <c r="AN11" s="106"/>
      <c r="AO11" s="106"/>
      <c r="AP11" s="106"/>
      <c r="AQ11" s="106"/>
      <c r="AR11" s="106"/>
      <c r="AS11" s="106"/>
      <c r="AT11" s="106"/>
      <c r="AU11" s="106"/>
      <c r="AV11" s="106"/>
      <c r="AW11" s="106"/>
      <c r="AX11" s="106"/>
      <c r="AY11" s="106"/>
      <c r="AZ11" s="106"/>
      <c r="BA11" s="106"/>
      <c r="BB11" s="106"/>
      <c r="BC11" s="106"/>
      <c r="BD11" s="106"/>
      <c r="BE11" s="106"/>
      <c r="BF11" s="106"/>
      <c r="BG11" s="106"/>
      <c r="BH11" s="106"/>
      <c r="BI11" s="106"/>
      <c r="BJ11" s="106"/>
      <c r="BK11" s="106"/>
      <c r="BL11" s="106"/>
      <c r="BM11" s="106"/>
      <c r="BN11" s="106"/>
      <c r="BO11" s="106"/>
      <c r="BP11" s="106"/>
      <c r="BQ11" s="106"/>
      <c r="BR11" s="106"/>
      <c r="BS11" s="106"/>
      <c r="BT11" s="106"/>
      <c r="BU11" s="106"/>
      <c r="BV11" s="106"/>
      <c r="BW11" s="106"/>
      <c r="BX11" s="106"/>
      <c r="BY11" s="106"/>
      <c r="BZ11" s="106"/>
      <c r="CA11" s="106"/>
      <c r="CB11" s="106"/>
      <c r="CC11" s="106"/>
      <c r="CD11" s="106"/>
      <c r="CE11" s="106"/>
      <c r="CF11" s="106"/>
      <c r="CG11" s="106"/>
      <c r="CH11" s="106"/>
      <c r="CI11" s="106"/>
      <c r="CJ11" s="106"/>
      <c r="CK11" s="106"/>
      <c r="CL11" s="106"/>
      <c r="CM11" s="106"/>
      <c r="CN11" s="106"/>
      <c r="CO11" s="106"/>
      <c r="CP11" s="106"/>
      <c r="CQ11" s="106"/>
      <c r="CR11" s="106"/>
      <c r="CS11" s="106"/>
      <c r="CT11" s="106"/>
      <c r="CU11" s="106"/>
      <c r="CV11" s="106"/>
      <c r="CW11" s="106"/>
      <c r="CX11" s="106"/>
      <c r="CY11" s="106"/>
      <c r="CZ11" s="106"/>
      <c r="DA11" s="106"/>
      <c r="DB11" s="106"/>
      <c r="DC11" s="106"/>
      <c r="DD11" s="106"/>
      <c r="DE11" s="106"/>
      <c r="DF11" s="106"/>
      <c r="DG11" s="106"/>
      <c r="DH11" s="106"/>
      <c r="DI11" s="106"/>
      <c r="DJ11" s="106"/>
      <c r="DK11" s="106"/>
      <c r="DL11" s="106"/>
      <c r="DM11" s="106"/>
      <c r="DN11" s="106"/>
      <c r="DO11" s="106"/>
      <c r="DP11" s="106"/>
      <c r="DQ11" s="106"/>
      <c r="DR11" s="106"/>
      <c r="DS11" s="106"/>
      <c r="DT11" s="106"/>
      <c r="DU11" s="106"/>
      <c r="DV11" s="106"/>
      <c r="DW11" s="106"/>
      <c r="DX11" s="106"/>
      <c r="DY11" s="106"/>
      <c r="DZ11" s="106"/>
      <c r="EA11" s="106"/>
      <c r="EB11" s="106"/>
      <c r="EC11" s="106"/>
      <c r="ED11" s="106"/>
      <c r="EE11" s="106"/>
      <c r="EF11" s="106"/>
      <c r="EG11" s="106"/>
      <c r="EH11" s="106"/>
      <c r="EI11" s="106"/>
      <c r="EJ11" s="106"/>
      <c r="EK11" s="106"/>
      <c r="EL11" s="106"/>
      <c r="EM11" s="106"/>
      <c r="EN11" s="106"/>
      <c r="EO11" s="106"/>
      <c r="EP11" s="106"/>
      <c r="EQ11" s="106"/>
      <c r="ER11" s="106"/>
      <c r="ES11" s="106"/>
      <c r="ET11" s="106"/>
      <c r="EU11" s="106"/>
      <c r="EV11" s="106"/>
      <c r="EW11" s="106"/>
      <c r="EX11" s="106"/>
      <c r="EY11" s="106"/>
      <c r="EZ11" s="106"/>
      <c r="FA11" s="106"/>
      <c r="FB11" s="106"/>
      <c r="FC11" s="106"/>
      <c r="FD11" s="106"/>
      <c r="FE11" s="106"/>
      <c r="FF11" s="106"/>
      <c r="FG11" s="106"/>
      <c r="FH11" s="106"/>
      <c r="FI11" s="106"/>
      <c r="FJ11" s="106"/>
    </row>
    <row r="12" spans="1:166">
      <c r="A12" s="135">
        <v>40764</v>
      </c>
      <c r="B12" s="136" t="s">
        <v>137</v>
      </c>
      <c r="C12" s="137" t="s">
        <v>76</v>
      </c>
      <c r="D12" s="138">
        <v>3.4722222222222224E-2</v>
      </c>
      <c r="E12" s="136" t="s">
        <v>798</v>
      </c>
      <c r="F12" s="136" t="s">
        <v>799</v>
      </c>
      <c r="G12" s="162" t="s">
        <v>800</v>
      </c>
      <c r="H12" s="162" t="s">
        <v>801</v>
      </c>
      <c r="I12" s="137">
        <v>1758</v>
      </c>
      <c r="J12" s="138">
        <v>6.9444444444444434E-2</v>
      </c>
      <c r="K12" s="136" t="s">
        <v>804</v>
      </c>
      <c r="L12" s="136" t="s">
        <v>805</v>
      </c>
      <c r="M12" s="152" t="s">
        <v>806</v>
      </c>
      <c r="N12" s="152" t="s">
        <v>807</v>
      </c>
      <c r="O12" s="137">
        <v>1456</v>
      </c>
      <c r="P12" s="156"/>
      <c r="Q12" s="157"/>
      <c r="R12" s="158">
        <v>16.002195464166714</v>
      </c>
      <c r="S12" s="143">
        <v>281</v>
      </c>
      <c r="T12" s="87">
        <v>11</v>
      </c>
      <c r="U12" s="144"/>
      <c r="V12" s="136" t="s">
        <v>777</v>
      </c>
      <c r="W12" s="144">
        <v>0</v>
      </c>
      <c r="X12" s="145">
        <v>0</v>
      </c>
      <c r="Y12" s="146">
        <v>0</v>
      </c>
      <c r="Z12" s="147" t="s">
        <v>95</v>
      </c>
      <c r="AA12" s="152" t="s">
        <v>778</v>
      </c>
      <c r="AB12" s="149">
        <v>7</v>
      </c>
      <c r="AC12" s="149" t="s">
        <v>95</v>
      </c>
      <c r="AD12" s="149"/>
      <c r="AE12" s="150">
        <v>4</v>
      </c>
      <c r="AF12" s="151" t="s">
        <v>780</v>
      </c>
      <c r="AG12" s="152">
        <v>12</v>
      </c>
      <c r="AH12" s="137" t="s">
        <v>781</v>
      </c>
      <c r="AI12" s="153"/>
      <c r="AJ12" s="161"/>
      <c r="AK12" s="160"/>
      <c r="AL12" s="106"/>
      <c r="AM12" s="106"/>
      <c r="AN12" s="106"/>
      <c r="AO12" s="106"/>
      <c r="AP12" s="106"/>
      <c r="AQ12" s="106"/>
      <c r="AR12" s="106"/>
      <c r="AS12" s="106"/>
      <c r="AT12" s="106"/>
      <c r="AU12" s="106"/>
      <c r="AV12" s="106"/>
      <c r="AW12" s="106"/>
      <c r="AX12" s="106"/>
      <c r="AY12" s="106"/>
      <c r="AZ12" s="106"/>
      <c r="BA12" s="106"/>
      <c r="BB12" s="106"/>
      <c r="BC12" s="106"/>
      <c r="BD12" s="106"/>
      <c r="BE12" s="106"/>
      <c r="BF12" s="106"/>
      <c r="BG12" s="106"/>
      <c r="BH12" s="106"/>
      <c r="BI12" s="106"/>
      <c r="BJ12" s="106"/>
      <c r="BK12" s="106"/>
      <c r="BL12" s="106"/>
      <c r="BM12" s="106"/>
      <c r="BN12" s="106"/>
      <c r="BO12" s="106"/>
      <c r="BP12" s="106"/>
      <c r="BQ12" s="106"/>
      <c r="BR12" s="106"/>
      <c r="BS12" s="106"/>
      <c r="BT12" s="106"/>
      <c r="BU12" s="106"/>
      <c r="BV12" s="106"/>
      <c r="BW12" s="106"/>
      <c r="BX12" s="106"/>
      <c r="BY12" s="106"/>
      <c r="BZ12" s="106"/>
      <c r="CA12" s="106"/>
      <c r="CB12" s="106"/>
      <c r="CC12" s="106"/>
      <c r="CD12" s="106"/>
      <c r="CE12" s="106"/>
      <c r="CF12" s="106"/>
      <c r="CG12" s="106"/>
      <c r="CH12" s="106"/>
      <c r="CI12" s="106"/>
      <c r="CJ12" s="106"/>
      <c r="CK12" s="106"/>
      <c r="CL12" s="106"/>
      <c r="CM12" s="106"/>
      <c r="CN12" s="106"/>
      <c r="CO12" s="106"/>
      <c r="CP12" s="106"/>
      <c r="CQ12" s="106"/>
      <c r="CR12" s="106"/>
      <c r="CS12" s="106"/>
      <c r="CT12" s="106"/>
      <c r="CU12" s="106"/>
      <c r="CV12" s="106"/>
      <c r="CW12" s="106"/>
      <c r="CX12" s="106"/>
      <c r="CY12" s="106"/>
      <c r="CZ12" s="106"/>
      <c r="DA12" s="106"/>
      <c r="DB12" s="106"/>
      <c r="DC12" s="106"/>
      <c r="DD12" s="106"/>
      <c r="DE12" s="106"/>
      <c r="DF12" s="106"/>
      <c r="DG12" s="106"/>
      <c r="DH12" s="106"/>
      <c r="DI12" s="106"/>
      <c r="DJ12" s="106"/>
      <c r="DK12" s="106"/>
      <c r="DL12" s="106"/>
      <c r="DM12" s="106"/>
      <c r="DN12" s="106"/>
      <c r="DO12" s="106"/>
      <c r="DP12" s="106"/>
      <c r="DQ12" s="106"/>
      <c r="DR12" s="106"/>
      <c r="DS12" s="106"/>
      <c r="DT12" s="106"/>
      <c r="DU12" s="106"/>
      <c r="DV12" s="106"/>
      <c r="DW12" s="106"/>
      <c r="DX12" s="106"/>
      <c r="DY12" s="106"/>
      <c r="DZ12" s="106"/>
      <c r="EA12" s="106"/>
      <c r="EB12" s="106"/>
      <c r="EC12" s="106"/>
      <c r="ED12" s="106"/>
      <c r="EE12" s="106"/>
      <c r="EF12" s="106"/>
      <c r="EG12" s="106"/>
      <c r="EH12" s="106"/>
      <c r="EI12" s="106"/>
      <c r="EJ12" s="106"/>
      <c r="EK12" s="106"/>
      <c r="EL12" s="106"/>
      <c r="EM12" s="106"/>
      <c r="EN12" s="106"/>
      <c r="EO12" s="106"/>
      <c r="EP12" s="106"/>
      <c r="EQ12" s="106"/>
      <c r="ER12" s="106"/>
      <c r="ES12" s="106"/>
      <c r="ET12" s="106"/>
      <c r="EU12" s="106"/>
      <c r="EV12" s="106"/>
      <c r="EW12" s="106"/>
      <c r="EX12" s="106"/>
      <c r="EY12" s="106"/>
      <c r="EZ12" s="106"/>
      <c r="FA12" s="106"/>
      <c r="FB12" s="106"/>
      <c r="FC12" s="106"/>
      <c r="FD12" s="106"/>
      <c r="FE12" s="106"/>
      <c r="FF12" s="106"/>
      <c r="FG12" s="106"/>
      <c r="FH12" s="106"/>
      <c r="FI12" s="106"/>
      <c r="FJ12" s="106"/>
    </row>
    <row r="13" spans="1:166">
      <c r="A13" s="135">
        <v>40764</v>
      </c>
      <c r="B13" s="136" t="s">
        <v>147</v>
      </c>
      <c r="C13" s="137" t="s">
        <v>76</v>
      </c>
      <c r="D13" s="138">
        <v>6.9444444444444434E-2</v>
      </c>
      <c r="E13" s="136" t="s">
        <v>804</v>
      </c>
      <c r="F13" s="136" t="s">
        <v>805</v>
      </c>
      <c r="G13" s="152" t="s">
        <v>806</v>
      </c>
      <c r="H13" s="152" t="s">
        <v>807</v>
      </c>
      <c r="I13" s="137">
        <v>1456</v>
      </c>
      <c r="J13" s="138">
        <v>8.3333333333333329E-2</v>
      </c>
      <c r="K13" s="136" t="s">
        <v>808</v>
      </c>
      <c r="L13" s="136" t="s">
        <v>809</v>
      </c>
      <c r="M13" s="152" t="s">
        <v>810</v>
      </c>
      <c r="N13" s="152" t="s">
        <v>811</v>
      </c>
      <c r="O13" s="137">
        <v>1379</v>
      </c>
      <c r="P13" s="156"/>
      <c r="Q13" s="157"/>
      <c r="R13" s="158">
        <v>6.613804883272743</v>
      </c>
      <c r="S13" s="143">
        <v>280</v>
      </c>
      <c r="T13" s="87">
        <v>11</v>
      </c>
      <c r="U13" s="144"/>
      <c r="V13" s="136" t="s">
        <v>777</v>
      </c>
      <c r="W13" s="144">
        <v>0</v>
      </c>
      <c r="X13" s="145">
        <v>0</v>
      </c>
      <c r="Y13" s="146">
        <v>0</v>
      </c>
      <c r="Z13" s="159" t="s">
        <v>95</v>
      </c>
      <c r="AA13" s="152" t="s">
        <v>778</v>
      </c>
      <c r="AB13" s="149">
        <v>7</v>
      </c>
      <c r="AC13" s="149" t="s">
        <v>95</v>
      </c>
      <c r="AD13" s="149"/>
      <c r="AE13" s="150">
        <v>4</v>
      </c>
      <c r="AF13" s="151" t="s">
        <v>780</v>
      </c>
      <c r="AG13" s="152">
        <v>11</v>
      </c>
      <c r="AH13" s="160" t="s">
        <v>781</v>
      </c>
      <c r="AI13" s="163" t="s">
        <v>812</v>
      </c>
      <c r="AJ13" s="161" t="s">
        <v>803</v>
      </c>
      <c r="AK13" s="160"/>
      <c r="AL13" s="106"/>
      <c r="AM13" s="106"/>
      <c r="AN13" s="106"/>
      <c r="AO13" s="106"/>
      <c r="AP13" s="106"/>
      <c r="AQ13" s="106"/>
      <c r="AR13" s="106"/>
      <c r="AS13" s="106"/>
      <c r="AT13" s="106"/>
      <c r="AU13" s="106"/>
      <c r="AV13" s="106"/>
      <c r="AW13" s="106"/>
      <c r="AX13" s="106"/>
      <c r="AY13" s="106"/>
      <c r="AZ13" s="106"/>
      <c r="BA13" s="106"/>
      <c r="BB13" s="106"/>
      <c r="BC13" s="106"/>
      <c r="BD13" s="106"/>
      <c r="BE13" s="106"/>
      <c r="BF13" s="106"/>
      <c r="BG13" s="106"/>
      <c r="BH13" s="106"/>
      <c r="BI13" s="106"/>
      <c r="BJ13" s="106"/>
      <c r="BK13" s="106"/>
      <c r="BL13" s="106"/>
      <c r="BM13" s="106"/>
      <c r="BN13" s="106"/>
      <c r="BO13" s="106"/>
      <c r="BP13" s="106"/>
      <c r="BQ13" s="106"/>
      <c r="BR13" s="106"/>
      <c r="BS13" s="106"/>
      <c r="BT13" s="106"/>
      <c r="BU13" s="106"/>
      <c r="BV13" s="106"/>
      <c r="BW13" s="106"/>
      <c r="BX13" s="106"/>
      <c r="BY13" s="106"/>
      <c r="BZ13" s="106"/>
      <c r="CA13" s="106"/>
      <c r="CB13" s="106"/>
      <c r="CC13" s="106"/>
      <c r="CD13" s="106"/>
      <c r="CE13" s="106"/>
      <c r="CF13" s="106"/>
      <c r="CG13" s="106"/>
      <c r="CH13" s="106"/>
      <c r="CI13" s="106"/>
      <c r="CJ13" s="106"/>
      <c r="CK13" s="106"/>
      <c r="CL13" s="106"/>
      <c r="CM13" s="106"/>
      <c r="CN13" s="106"/>
      <c r="CO13" s="106"/>
      <c r="CP13" s="106"/>
      <c r="CQ13" s="106"/>
      <c r="CR13" s="106"/>
      <c r="CS13" s="106"/>
      <c r="CT13" s="106"/>
      <c r="CU13" s="106"/>
      <c r="CV13" s="106"/>
      <c r="CW13" s="106"/>
      <c r="CX13" s="106"/>
      <c r="CY13" s="106"/>
      <c r="CZ13" s="106"/>
      <c r="DA13" s="106"/>
      <c r="DB13" s="106"/>
      <c r="DC13" s="106"/>
      <c r="DD13" s="106"/>
      <c r="DE13" s="106"/>
      <c r="DF13" s="106"/>
      <c r="DG13" s="106"/>
      <c r="DH13" s="106"/>
      <c r="DI13" s="106"/>
      <c r="DJ13" s="106"/>
      <c r="DK13" s="106"/>
      <c r="DL13" s="106"/>
      <c r="DM13" s="106"/>
      <c r="DN13" s="106"/>
      <c r="DO13" s="106"/>
      <c r="DP13" s="106"/>
      <c r="DQ13" s="106"/>
      <c r="DR13" s="106"/>
      <c r="DS13" s="106"/>
      <c r="DT13" s="106"/>
      <c r="DU13" s="106"/>
      <c r="DV13" s="106"/>
      <c r="DW13" s="106"/>
      <c r="DX13" s="106"/>
      <c r="DY13" s="106"/>
      <c r="DZ13" s="106"/>
      <c r="EA13" s="106"/>
      <c r="EB13" s="106"/>
      <c r="EC13" s="106"/>
      <c r="ED13" s="106"/>
      <c r="EE13" s="106"/>
      <c r="EF13" s="106"/>
      <c r="EG13" s="106"/>
      <c r="EH13" s="106"/>
      <c r="EI13" s="106"/>
      <c r="EJ13" s="106"/>
      <c r="EK13" s="106"/>
      <c r="EL13" s="106"/>
      <c r="EM13" s="106"/>
      <c r="EN13" s="106"/>
      <c r="EO13" s="106"/>
      <c r="EP13" s="106"/>
      <c r="EQ13" s="106"/>
      <c r="ER13" s="106"/>
      <c r="ES13" s="106"/>
      <c r="ET13" s="106"/>
      <c r="EU13" s="106"/>
      <c r="EV13" s="106"/>
      <c r="EW13" s="106"/>
      <c r="EX13" s="106"/>
      <c r="EY13" s="106"/>
      <c r="EZ13" s="106"/>
      <c r="FA13" s="106"/>
      <c r="FB13" s="106"/>
      <c r="FC13" s="106"/>
      <c r="FD13" s="106"/>
      <c r="FE13" s="106"/>
      <c r="FF13" s="106"/>
      <c r="FG13" s="106"/>
      <c r="FH13" s="106"/>
      <c r="FI13" s="106"/>
      <c r="FJ13" s="106"/>
    </row>
    <row r="14" spans="1:166">
      <c r="A14" s="135">
        <v>40764</v>
      </c>
      <c r="B14" s="136" t="s">
        <v>203</v>
      </c>
      <c r="C14" s="137" t="s">
        <v>76</v>
      </c>
      <c r="D14" s="138">
        <v>8.3333333333333329E-2</v>
      </c>
      <c r="E14" s="136" t="s">
        <v>808</v>
      </c>
      <c r="F14" s="136" t="s">
        <v>809</v>
      </c>
      <c r="G14" s="152" t="s">
        <v>810</v>
      </c>
      <c r="H14" s="152" t="s">
        <v>811</v>
      </c>
      <c r="I14" s="137">
        <v>1379</v>
      </c>
      <c r="J14" s="138">
        <v>0.10555555555555556</v>
      </c>
      <c r="K14" s="136" t="s">
        <v>813</v>
      </c>
      <c r="L14" s="136" t="s">
        <v>814</v>
      </c>
      <c r="M14" s="152" t="s">
        <v>815</v>
      </c>
      <c r="N14" s="152" t="s">
        <v>816</v>
      </c>
      <c r="O14" s="137">
        <v>1374</v>
      </c>
      <c r="P14" s="156"/>
      <c r="Q14" s="157"/>
      <c r="R14" s="158">
        <v>11.783267439373692</v>
      </c>
      <c r="S14" s="143">
        <v>281</v>
      </c>
      <c r="T14" s="87">
        <v>11.3</v>
      </c>
      <c r="U14" s="144"/>
      <c r="V14" s="136" t="s">
        <v>777</v>
      </c>
      <c r="W14" s="144">
        <v>0</v>
      </c>
      <c r="X14" s="145">
        <v>0</v>
      </c>
      <c r="Y14" s="146">
        <v>0</v>
      </c>
      <c r="Z14" s="159" t="s">
        <v>95</v>
      </c>
      <c r="AA14" s="136" t="s">
        <v>778</v>
      </c>
      <c r="AB14" s="149">
        <v>7</v>
      </c>
      <c r="AC14" s="150" t="s">
        <v>95</v>
      </c>
      <c r="AD14" s="149"/>
      <c r="AE14" s="150">
        <v>4</v>
      </c>
      <c r="AF14" s="151" t="s">
        <v>780</v>
      </c>
      <c r="AG14" s="152">
        <v>13</v>
      </c>
      <c r="AH14" s="160" t="s">
        <v>781</v>
      </c>
      <c r="AI14" s="153">
        <v>10</v>
      </c>
      <c r="AJ14" s="154" t="s">
        <v>817</v>
      </c>
      <c r="AK14" s="160"/>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row>
    <row r="15" spans="1:166">
      <c r="A15" s="135">
        <v>40764</v>
      </c>
      <c r="B15" s="136" t="s">
        <v>203</v>
      </c>
      <c r="C15" s="137" t="s">
        <v>76</v>
      </c>
      <c r="D15" s="138">
        <v>0.10555555555555556</v>
      </c>
      <c r="E15" s="136" t="s">
        <v>813</v>
      </c>
      <c r="F15" s="136" t="s">
        <v>814</v>
      </c>
      <c r="G15" s="152" t="s">
        <v>815</v>
      </c>
      <c r="H15" s="152" t="s">
        <v>816</v>
      </c>
      <c r="I15" s="137">
        <v>1374</v>
      </c>
      <c r="J15" s="138">
        <v>0.125</v>
      </c>
      <c r="K15" s="136" t="s">
        <v>818</v>
      </c>
      <c r="L15" s="136" t="s">
        <v>819</v>
      </c>
      <c r="M15" s="152" t="s">
        <v>820</v>
      </c>
      <c r="N15" s="152" t="s">
        <v>821</v>
      </c>
      <c r="O15" s="137">
        <v>1467</v>
      </c>
      <c r="P15" s="156"/>
      <c r="Q15" s="157"/>
      <c r="R15" s="158">
        <v>10.116727313602096</v>
      </c>
      <c r="S15" s="143">
        <v>283</v>
      </c>
      <c r="T15" s="87">
        <v>12</v>
      </c>
      <c r="U15" s="144"/>
      <c r="V15" s="136" t="s">
        <v>777</v>
      </c>
      <c r="W15" s="144">
        <v>0</v>
      </c>
      <c r="X15" s="145">
        <v>0</v>
      </c>
      <c r="Y15" s="146">
        <v>0</v>
      </c>
      <c r="Z15" s="159" t="s">
        <v>95</v>
      </c>
      <c r="AA15" s="136" t="s">
        <v>778</v>
      </c>
      <c r="AB15" s="149">
        <v>7</v>
      </c>
      <c r="AC15" s="149" t="s">
        <v>822</v>
      </c>
      <c r="AD15" s="150">
        <v>10</v>
      </c>
      <c r="AE15" s="150">
        <v>4</v>
      </c>
      <c r="AF15" s="151" t="s">
        <v>780</v>
      </c>
      <c r="AG15" s="152">
        <v>12</v>
      </c>
      <c r="AH15" s="137" t="s">
        <v>781</v>
      </c>
      <c r="AI15" s="153">
        <v>11</v>
      </c>
      <c r="AJ15" s="154" t="s">
        <v>817</v>
      </c>
      <c r="AK15" s="160"/>
      <c r="AL15" s="106"/>
      <c r="AM15" s="106"/>
      <c r="AN15" s="106"/>
      <c r="AO15" s="106"/>
      <c r="AP15" s="106"/>
      <c r="AQ15" s="106"/>
      <c r="AR15" s="106"/>
      <c r="AS15" s="106"/>
      <c r="AT15" s="106"/>
      <c r="AU15" s="106"/>
      <c r="AV15" s="106"/>
      <c r="AW15" s="106"/>
      <c r="AX15" s="106"/>
      <c r="AY15" s="106"/>
      <c r="AZ15" s="106"/>
      <c r="BA15" s="106"/>
      <c r="BB15" s="106"/>
      <c r="BC15" s="106"/>
      <c r="BD15" s="106"/>
      <c r="BE15" s="106"/>
      <c r="BF15" s="106"/>
      <c r="BG15" s="106"/>
      <c r="BH15" s="106"/>
      <c r="BI15" s="106"/>
      <c r="BJ15" s="106"/>
      <c r="BK15" s="106"/>
      <c r="BL15" s="106"/>
      <c r="BM15" s="106"/>
      <c r="BN15" s="106"/>
      <c r="BO15" s="106"/>
      <c r="BP15" s="106"/>
      <c r="BQ15" s="106"/>
      <c r="BR15" s="106"/>
      <c r="BS15" s="106"/>
      <c r="BT15" s="106"/>
      <c r="BU15" s="106"/>
      <c r="BV15" s="106"/>
      <c r="BW15" s="106"/>
      <c r="BX15" s="106"/>
      <c r="BY15" s="106"/>
      <c r="BZ15" s="106"/>
      <c r="CA15" s="106"/>
      <c r="CB15" s="106"/>
      <c r="CC15" s="106"/>
      <c r="CD15" s="106"/>
      <c r="CE15" s="106"/>
      <c r="CF15" s="106"/>
      <c r="CG15" s="106"/>
      <c r="CH15" s="106"/>
      <c r="CI15" s="106"/>
      <c r="CJ15" s="106"/>
      <c r="CK15" s="106"/>
      <c r="CL15" s="106"/>
      <c r="CM15" s="106"/>
      <c r="CN15" s="106"/>
      <c r="CO15" s="106"/>
      <c r="CP15" s="106"/>
      <c r="CQ15" s="106"/>
      <c r="CR15" s="106"/>
      <c r="CS15" s="106"/>
      <c r="CT15" s="106"/>
      <c r="CU15" s="106"/>
      <c r="CV15" s="106"/>
      <c r="CW15" s="106"/>
      <c r="CX15" s="106"/>
      <c r="CY15" s="106"/>
      <c r="CZ15" s="106"/>
      <c r="DA15" s="106"/>
      <c r="DB15" s="106"/>
      <c r="DC15" s="106"/>
      <c r="DD15" s="106"/>
      <c r="DE15" s="106"/>
      <c r="DF15" s="106"/>
      <c r="DG15" s="106"/>
      <c r="DH15" s="106"/>
      <c r="DI15" s="106"/>
      <c r="DJ15" s="106"/>
      <c r="DK15" s="106"/>
      <c r="DL15" s="106"/>
      <c r="DM15" s="106"/>
      <c r="DN15" s="106"/>
      <c r="DO15" s="106"/>
      <c r="DP15" s="106"/>
      <c r="DQ15" s="106"/>
      <c r="DR15" s="106"/>
      <c r="DS15" s="106"/>
      <c r="DT15" s="106"/>
      <c r="DU15" s="106"/>
      <c r="DV15" s="106"/>
      <c r="DW15" s="106"/>
      <c r="DX15" s="106"/>
      <c r="DY15" s="106"/>
      <c r="DZ15" s="106"/>
      <c r="EA15" s="106"/>
      <c r="EB15" s="106"/>
      <c r="EC15" s="106"/>
      <c r="ED15" s="106"/>
      <c r="EE15" s="106"/>
      <c r="EF15" s="106"/>
      <c r="EG15" s="106"/>
      <c r="EH15" s="106"/>
      <c r="EI15" s="106"/>
      <c r="EJ15" s="106"/>
      <c r="EK15" s="106"/>
      <c r="EL15" s="106"/>
      <c r="EM15" s="106"/>
      <c r="EN15" s="106"/>
      <c r="EO15" s="106"/>
      <c r="EP15" s="106"/>
      <c r="EQ15" s="106"/>
      <c r="ER15" s="106"/>
      <c r="ES15" s="106"/>
      <c r="ET15" s="106"/>
      <c r="EU15" s="106"/>
      <c r="EV15" s="106"/>
      <c r="EW15" s="106"/>
      <c r="EX15" s="106"/>
      <c r="EY15" s="106"/>
      <c r="EZ15" s="106"/>
      <c r="FA15" s="106"/>
      <c r="FB15" s="106"/>
      <c r="FC15" s="106"/>
      <c r="FD15" s="106"/>
      <c r="FE15" s="106"/>
      <c r="FF15" s="106"/>
      <c r="FG15" s="106"/>
      <c r="FH15" s="106"/>
      <c r="FI15" s="106"/>
      <c r="FJ15" s="106"/>
    </row>
    <row r="16" spans="1:166">
      <c r="A16" s="135">
        <v>40764</v>
      </c>
      <c r="B16" s="136" t="s">
        <v>203</v>
      </c>
      <c r="C16" s="137" t="s">
        <v>76</v>
      </c>
      <c r="D16" s="138">
        <v>0.125</v>
      </c>
      <c r="E16" s="136" t="s">
        <v>818</v>
      </c>
      <c r="F16" s="136" t="s">
        <v>819</v>
      </c>
      <c r="G16" s="152" t="s">
        <v>820</v>
      </c>
      <c r="H16" s="152" t="s">
        <v>821</v>
      </c>
      <c r="I16" s="137">
        <v>1467</v>
      </c>
      <c r="J16" s="138">
        <v>0.14375000000000002</v>
      </c>
      <c r="K16" s="136" t="s">
        <v>823</v>
      </c>
      <c r="L16" s="136" t="s">
        <v>824</v>
      </c>
      <c r="M16" s="152" t="s">
        <v>825</v>
      </c>
      <c r="N16" s="152" t="s">
        <v>826</v>
      </c>
      <c r="O16" s="137">
        <v>1556</v>
      </c>
      <c r="P16" s="156"/>
      <c r="Q16" s="157"/>
      <c r="R16" s="158">
        <v>9.6690927093418129</v>
      </c>
      <c r="S16" s="143">
        <v>284</v>
      </c>
      <c r="T16" s="87">
        <v>11.6</v>
      </c>
      <c r="U16" s="144"/>
      <c r="V16" s="136" t="s">
        <v>777</v>
      </c>
      <c r="W16" s="144">
        <v>0</v>
      </c>
      <c r="X16" s="145">
        <v>0</v>
      </c>
      <c r="Y16" s="146">
        <v>0</v>
      </c>
      <c r="Z16" s="147" t="s">
        <v>827</v>
      </c>
      <c r="AA16" s="152" t="s">
        <v>778</v>
      </c>
      <c r="AB16" s="149">
        <v>5</v>
      </c>
      <c r="AC16" s="149" t="s">
        <v>95</v>
      </c>
      <c r="AD16" s="149"/>
      <c r="AE16" s="150">
        <v>4</v>
      </c>
      <c r="AF16" s="151" t="s">
        <v>780</v>
      </c>
      <c r="AG16" s="152">
        <v>14</v>
      </c>
      <c r="AH16" s="137" t="s">
        <v>781</v>
      </c>
      <c r="AI16" s="163" t="s">
        <v>828</v>
      </c>
      <c r="AJ16" s="154" t="s">
        <v>817</v>
      </c>
      <c r="AK16" s="160"/>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row>
    <row r="17" spans="1:166">
      <c r="A17" s="135">
        <v>40764</v>
      </c>
      <c r="B17" s="136" t="s">
        <v>203</v>
      </c>
      <c r="C17" s="137" t="s">
        <v>76</v>
      </c>
      <c r="D17" s="138">
        <v>0.14375000000000002</v>
      </c>
      <c r="E17" s="136" t="s">
        <v>823</v>
      </c>
      <c r="F17" s="136" t="s">
        <v>824</v>
      </c>
      <c r="G17" s="152" t="s">
        <v>825</v>
      </c>
      <c r="H17" s="152" t="s">
        <v>826</v>
      </c>
      <c r="I17" s="137">
        <v>1556</v>
      </c>
      <c r="J17" s="138">
        <v>0.16805555555555554</v>
      </c>
      <c r="K17" s="136" t="s">
        <v>829</v>
      </c>
      <c r="L17" s="136" t="s">
        <v>830</v>
      </c>
      <c r="M17" s="152" t="s">
        <v>831</v>
      </c>
      <c r="N17" s="152" t="s">
        <v>832</v>
      </c>
      <c r="O17" s="164">
        <v>1573</v>
      </c>
      <c r="P17" s="156"/>
      <c r="Q17" s="157"/>
      <c r="R17" s="158">
        <v>12.453307952250539</v>
      </c>
      <c r="S17" s="143">
        <v>280</v>
      </c>
      <c r="T17" s="87">
        <v>12</v>
      </c>
      <c r="U17" s="144"/>
      <c r="V17" s="136" t="s">
        <v>777</v>
      </c>
      <c r="W17" s="144">
        <v>0</v>
      </c>
      <c r="X17" s="145">
        <v>0</v>
      </c>
      <c r="Y17" s="146">
        <v>0</v>
      </c>
      <c r="Z17" s="147" t="s">
        <v>827</v>
      </c>
      <c r="AA17" s="152" t="s">
        <v>778</v>
      </c>
      <c r="AB17" s="149">
        <v>5</v>
      </c>
      <c r="AC17" s="149" t="s">
        <v>95</v>
      </c>
      <c r="AD17" s="149"/>
      <c r="AE17" s="150">
        <v>4</v>
      </c>
      <c r="AF17" s="151" t="s">
        <v>780</v>
      </c>
      <c r="AG17" s="152">
        <v>14</v>
      </c>
      <c r="AH17" s="137" t="s">
        <v>781</v>
      </c>
      <c r="AI17" s="153"/>
      <c r="AJ17" s="154"/>
      <c r="AK17" s="160"/>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c r="FJ17" s="106"/>
    </row>
    <row r="18" spans="1:166">
      <c r="A18" s="135">
        <v>40764</v>
      </c>
      <c r="B18" s="136" t="s">
        <v>355</v>
      </c>
      <c r="C18" s="137" t="s">
        <v>76</v>
      </c>
      <c r="D18" s="138">
        <v>0.16805555555555554</v>
      </c>
      <c r="E18" s="136" t="s">
        <v>829</v>
      </c>
      <c r="F18" s="136" t="s">
        <v>830</v>
      </c>
      <c r="G18" s="152" t="s">
        <v>831</v>
      </c>
      <c r="H18" s="152" t="s">
        <v>832</v>
      </c>
      <c r="I18" s="137">
        <v>1573</v>
      </c>
      <c r="J18" s="138">
        <v>0.18888888888888888</v>
      </c>
      <c r="K18" s="136" t="s">
        <v>833</v>
      </c>
      <c r="L18" s="136" t="s">
        <v>834</v>
      </c>
      <c r="M18" s="152" t="s">
        <v>835</v>
      </c>
      <c r="N18" s="152" t="s">
        <v>836</v>
      </c>
      <c r="O18" s="137">
        <v>1640</v>
      </c>
      <c r="P18" s="156"/>
      <c r="Q18" s="157"/>
      <c r="R18" s="158">
        <v>9.6517799688064603</v>
      </c>
      <c r="S18" s="143">
        <v>280</v>
      </c>
      <c r="T18" s="87">
        <v>11</v>
      </c>
      <c r="U18" s="144"/>
      <c r="V18" s="136" t="s">
        <v>777</v>
      </c>
      <c r="W18" s="144">
        <v>0</v>
      </c>
      <c r="X18" s="145">
        <v>0</v>
      </c>
      <c r="Y18" s="146">
        <v>0</v>
      </c>
      <c r="Z18" s="147" t="s">
        <v>827</v>
      </c>
      <c r="AA18" s="152" t="s">
        <v>778</v>
      </c>
      <c r="AB18" s="149">
        <v>5</v>
      </c>
      <c r="AC18" s="149" t="s">
        <v>95</v>
      </c>
      <c r="AD18" s="149"/>
      <c r="AE18" s="150">
        <v>4</v>
      </c>
      <c r="AF18" s="151" t="s">
        <v>780</v>
      </c>
      <c r="AG18" s="152">
        <v>12</v>
      </c>
      <c r="AH18" s="137" t="s">
        <v>781</v>
      </c>
      <c r="AI18" s="153">
        <v>14</v>
      </c>
      <c r="AJ18" s="154" t="s">
        <v>400</v>
      </c>
      <c r="AK18" s="160"/>
      <c r="AL18" s="106"/>
      <c r="AM18" s="106"/>
      <c r="AN18" s="106"/>
      <c r="AO18" s="106"/>
      <c r="AP18" s="106"/>
      <c r="AQ18" s="106"/>
      <c r="AR18" s="106"/>
      <c r="AS18" s="106"/>
      <c r="AT18" s="106"/>
      <c r="AU18" s="106"/>
      <c r="AV18" s="106"/>
      <c r="AW18" s="106"/>
      <c r="AX18" s="106"/>
      <c r="AY18" s="106"/>
      <c r="AZ18" s="106"/>
      <c r="BA18" s="106"/>
      <c r="BB18" s="106"/>
      <c r="BC18" s="106"/>
      <c r="BD18" s="106"/>
      <c r="BE18" s="106"/>
      <c r="BF18" s="106"/>
      <c r="BG18" s="106"/>
      <c r="BH18" s="106"/>
      <c r="BI18" s="106"/>
      <c r="BJ18" s="106"/>
      <c r="BK18" s="106"/>
      <c r="BL18" s="106"/>
      <c r="BM18" s="106"/>
      <c r="BN18" s="106"/>
      <c r="BO18" s="106"/>
      <c r="BP18" s="106"/>
      <c r="BQ18" s="106"/>
      <c r="BR18" s="106"/>
      <c r="BS18" s="106"/>
      <c r="BT18" s="106"/>
      <c r="BU18" s="106"/>
      <c r="BV18" s="106"/>
      <c r="BW18" s="106"/>
      <c r="BX18" s="106"/>
      <c r="BY18" s="106"/>
      <c r="BZ18" s="106"/>
      <c r="CA18" s="106"/>
      <c r="CB18" s="106"/>
      <c r="CC18" s="106"/>
      <c r="CD18" s="106"/>
      <c r="CE18" s="106"/>
      <c r="CF18" s="106"/>
      <c r="CG18" s="106"/>
      <c r="CH18" s="106"/>
      <c r="CI18" s="106"/>
      <c r="CJ18" s="106"/>
      <c r="CK18" s="106"/>
      <c r="CL18" s="106"/>
      <c r="CM18" s="106"/>
      <c r="CN18" s="106"/>
      <c r="CO18" s="106"/>
      <c r="CP18" s="106"/>
      <c r="CQ18" s="106"/>
      <c r="CR18" s="106"/>
      <c r="CS18" s="106"/>
      <c r="CT18" s="106"/>
      <c r="CU18" s="106"/>
      <c r="CV18" s="106"/>
      <c r="CW18" s="106"/>
      <c r="CX18" s="106"/>
      <c r="CY18" s="106"/>
      <c r="CZ18" s="106"/>
      <c r="DA18" s="106"/>
      <c r="DB18" s="106"/>
      <c r="DC18" s="106"/>
      <c r="DD18" s="106"/>
      <c r="DE18" s="106"/>
      <c r="DF18" s="106"/>
      <c r="DG18" s="106"/>
      <c r="DH18" s="106"/>
      <c r="DI18" s="106"/>
      <c r="DJ18" s="106"/>
      <c r="DK18" s="106"/>
      <c r="DL18" s="106"/>
      <c r="DM18" s="106"/>
      <c r="DN18" s="106"/>
      <c r="DO18" s="106"/>
      <c r="DP18" s="106"/>
      <c r="DQ18" s="106"/>
      <c r="DR18" s="106"/>
      <c r="DS18" s="106"/>
      <c r="DT18" s="106"/>
      <c r="DU18" s="106"/>
      <c r="DV18" s="106"/>
      <c r="DW18" s="106"/>
      <c r="DX18" s="106"/>
      <c r="DY18" s="106"/>
      <c r="DZ18" s="106"/>
      <c r="EA18" s="106"/>
      <c r="EB18" s="106"/>
      <c r="EC18" s="106"/>
      <c r="ED18" s="106"/>
      <c r="EE18" s="106"/>
      <c r="EF18" s="106"/>
      <c r="EG18" s="106"/>
      <c r="EH18" s="106"/>
      <c r="EI18" s="106"/>
      <c r="EJ18" s="106"/>
      <c r="EK18" s="106"/>
      <c r="EL18" s="106"/>
      <c r="EM18" s="106"/>
      <c r="EN18" s="106"/>
      <c r="EO18" s="106"/>
      <c r="EP18" s="106"/>
      <c r="EQ18" s="106"/>
      <c r="ER18" s="106"/>
      <c r="ES18" s="106"/>
      <c r="ET18" s="106"/>
      <c r="EU18" s="106"/>
      <c r="EV18" s="106"/>
      <c r="EW18" s="106"/>
      <c r="EX18" s="106"/>
      <c r="EY18" s="106"/>
      <c r="EZ18" s="106"/>
      <c r="FA18" s="106"/>
      <c r="FB18" s="106"/>
      <c r="FC18" s="106"/>
      <c r="FD18" s="106"/>
      <c r="FE18" s="106"/>
      <c r="FF18" s="106"/>
      <c r="FG18" s="106"/>
      <c r="FH18" s="106"/>
      <c r="FI18" s="106"/>
      <c r="FJ18" s="106"/>
    </row>
    <row r="19" spans="1:166">
      <c r="A19" s="135">
        <v>40764</v>
      </c>
      <c r="B19" s="136" t="s">
        <v>355</v>
      </c>
      <c r="C19" s="137" t="s">
        <v>76</v>
      </c>
      <c r="D19" s="138">
        <v>0.19513888888888889</v>
      </c>
      <c r="E19" s="136" t="s">
        <v>837</v>
      </c>
      <c r="F19" s="136" t="s">
        <v>838</v>
      </c>
      <c r="G19" s="152" t="s">
        <v>839</v>
      </c>
      <c r="H19" s="152" t="s">
        <v>840</v>
      </c>
      <c r="I19" s="137">
        <v>1653</v>
      </c>
      <c r="J19" s="138">
        <v>0.20833333333333334</v>
      </c>
      <c r="K19" s="136" t="s">
        <v>841</v>
      </c>
      <c r="L19" s="136" t="s">
        <v>842</v>
      </c>
      <c r="M19" s="152" t="s">
        <v>843</v>
      </c>
      <c r="N19" s="152" t="s">
        <v>844</v>
      </c>
      <c r="O19" s="137">
        <v>1725</v>
      </c>
      <c r="P19" s="156"/>
      <c r="Q19" s="157"/>
      <c r="R19" s="158">
        <v>70.398902440184131</v>
      </c>
      <c r="S19" s="143">
        <v>277</v>
      </c>
      <c r="T19" s="87">
        <v>11</v>
      </c>
      <c r="U19" s="144"/>
      <c r="V19" s="136" t="s">
        <v>777</v>
      </c>
      <c r="W19" s="144">
        <v>0</v>
      </c>
      <c r="X19" s="145">
        <v>0</v>
      </c>
      <c r="Y19" s="146">
        <v>0</v>
      </c>
      <c r="Z19" s="147" t="s">
        <v>95</v>
      </c>
      <c r="AA19" s="152" t="s">
        <v>778</v>
      </c>
      <c r="AB19" s="149">
        <v>7</v>
      </c>
      <c r="AC19" s="149" t="s">
        <v>95</v>
      </c>
      <c r="AD19" s="149"/>
      <c r="AE19" s="150">
        <v>4</v>
      </c>
      <c r="AF19" s="151" t="s">
        <v>780</v>
      </c>
      <c r="AG19" s="152">
        <v>14</v>
      </c>
      <c r="AH19" s="137" t="s">
        <v>781</v>
      </c>
      <c r="AI19" s="153"/>
      <c r="AJ19" s="161"/>
      <c r="AK19" s="160"/>
      <c r="AL19" s="106"/>
      <c r="AM19" s="106"/>
      <c r="AN19" s="106"/>
      <c r="AO19" s="106"/>
      <c r="AP19" s="106"/>
      <c r="AQ19" s="106"/>
      <c r="AR19" s="106"/>
      <c r="AS19" s="106"/>
      <c r="AT19" s="106"/>
      <c r="AU19" s="106"/>
      <c r="AV19" s="106"/>
      <c r="AW19" s="106"/>
      <c r="AX19" s="106"/>
      <c r="AY19" s="106"/>
      <c r="AZ19" s="106"/>
      <c r="BA19" s="106"/>
      <c r="BB19" s="106"/>
      <c r="BC19" s="106"/>
      <c r="BD19" s="106"/>
      <c r="BE19" s="106"/>
      <c r="BF19" s="106"/>
      <c r="BG19" s="106"/>
      <c r="BH19" s="106"/>
      <c r="BI19" s="106"/>
      <c r="BJ19" s="106"/>
      <c r="BK19" s="106"/>
      <c r="BL19" s="106"/>
      <c r="BM19" s="106"/>
      <c r="BN19" s="106"/>
      <c r="BO19" s="106"/>
      <c r="BP19" s="106"/>
      <c r="BQ19" s="106"/>
      <c r="BR19" s="106"/>
      <c r="BS19" s="106"/>
      <c r="BT19" s="106"/>
      <c r="BU19" s="106"/>
      <c r="BV19" s="106"/>
      <c r="BW19" s="106"/>
      <c r="BX19" s="106"/>
      <c r="BY19" s="106"/>
      <c r="BZ19" s="106"/>
      <c r="CA19" s="106"/>
      <c r="CB19" s="106"/>
      <c r="CC19" s="106"/>
      <c r="CD19" s="106"/>
      <c r="CE19" s="106"/>
      <c r="CF19" s="106"/>
      <c r="CG19" s="106"/>
      <c r="CH19" s="106"/>
      <c r="CI19" s="106"/>
      <c r="CJ19" s="106"/>
      <c r="CK19" s="106"/>
      <c r="CL19" s="106"/>
      <c r="CM19" s="106"/>
      <c r="CN19" s="106"/>
      <c r="CO19" s="106"/>
      <c r="CP19" s="106"/>
      <c r="CQ19" s="106"/>
      <c r="CR19" s="106"/>
      <c r="CS19" s="106"/>
      <c r="CT19" s="106"/>
      <c r="CU19" s="106"/>
      <c r="CV19" s="106"/>
      <c r="CW19" s="106"/>
      <c r="CX19" s="106"/>
      <c r="CY19" s="106"/>
      <c r="CZ19" s="106"/>
      <c r="DA19" s="106"/>
      <c r="DB19" s="106"/>
      <c r="DC19" s="106"/>
      <c r="DD19" s="106"/>
      <c r="DE19" s="106"/>
      <c r="DF19" s="106"/>
      <c r="DG19" s="106"/>
      <c r="DH19" s="106"/>
      <c r="DI19" s="106"/>
      <c r="DJ19" s="106"/>
      <c r="DK19" s="106"/>
      <c r="DL19" s="106"/>
      <c r="DM19" s="106"/>
      <c r="DN19" s="106"/>
      <c r="DO19" s="106"/>
      <c r="DP19" s="106"/>
      <c r="DQ19" s="106"/>
      <c r="DR19" s="106"/>
      <c r="DS19" s="106"/>
      <c r="DT19" s="106"/>
      <c r="DU19" s="106"/>
      <c r="DV19" s="106"/>
      <c r="DW19" s="106"/>
      <c r="DX19" s="106"/>
      <c r="DY19" s="106"/>
      <c r="DZ19" s="106"/>
      <c r="EA19" s="106"/>
      <c r="EB19" s="106"/>
      <c r="EC19" s="106"/>
      <c r="ED19" s="106"/>
      <c r="EE19" s="106"/>
      <c r="EF19" s="106"/>
      <c r="EG19" s="106"/>
      <c r="EH19" s="106"/>
      <c r="EI19" s="106"/>
      <c r="EJ19" s="106"/>
      <c r="EK19" s="106"/>
      <c r="EL19" s="106"/>
      <c r="EM19" s="106"/>
      <c r="EN19" s="106"/>
      <c r="EO19" s="106"/>
      <c r="EP19" s="106"/>
      <c r="EQ19" s="106"/>
      <c r="ER19" s="106"/>
      <c r="ES19" s="106"/>
      <c r="ET19" s="106"/>
      <c r="EU19" s="106"/>
      <c r="EV19" s="106"/>
      <c r="EW19" s="106"/>
      <c r="EX19" s="106"/>
      <c r="EY19" s="106"/>
      <c r="EZ19" s="106"/>
      <c r="FA19" s="106"/>
      <c r="FB19" s="106"/>
      <c r="FC19" s="106"/>
      <c r="FD19" s="106"/>
      <c r="FE19" s="106"/>
      <c r="FF19" s="106"/>
      <c r="FG19" s="106"/>
      <c r="FH19" s="106"/>
      <c r="FI19" s="106"/>
      <c r="FJ19" s="106"/>
    </row>
    <row r="20" spans="1:166">
      <c r="A20" s="135">
        <v>40764</v>
      </c>
      <c r="B20" s="136" t="s">
        <v>278</v>
      </c>
      <c r="C20" s="137" t="s">
        <v>76</v>
      </c>
      <c r="D20" s="138">
        <v>0.20833333333333334</v>
      </c>
      <c r="E20" s="136" t="s">
        <v>841</v>
      </c>
      <c r="F20" s="136" t="s">
        <v>842</v>
      </c>
      <c r="G20" s="152" t="s">
        <v>843</v>
      </c>
      <c r="H20" s="152" t="s">
        <v>844</v>
      </c>
      <c r="I20" s="137">
        <v>1725</v>
      </c>
      <c r="J20" s="138">
        <v>0.22916666666666666</v>
      </c>
      <c r="K20" s="136" t="s">
        <v>845</v>
      </c>
      <c r="L20" s="136" t="s">
        <v>846</v>
      </c>
      <c r="M20" s="152" t="s">
        <v>847</v>
      </c>
      <c r="N20" s="152" t="s">
        <v>848</v>
      </c>
      <c r="O20" s="137">
        <v>1827</v>
      </c>
      <c r="P20" s="156"/>
      <c r="Q20" s="157"/>
      <c r="R20" s="158">
        <v>54.914558352164633</v>
      </c>
      <c r="S20" s="143">
        <v>280</v>
      </c>
      <c r="T20" s="87">
        <v>11</v>
      </c>
      <c r="U20" s="144"/>
      <c r="V20" s="136" t="s">
        <v>777</v>
      </c>
      <c r="W20" s="144">
        <v>0</v>
      </c>
      <c r="X20" s="145">
        <v>0</v>
      </c>
      <c r="Y20" s="146">
        <v>0</v>
      </c>
      <c r="Z20" s="147" t="s">
        <v>95</v>
      </c>
      <c r="AA20" s="152" t="s">
        <v>778</v>
      </c>
      <c r="AB20" s="149">
        <v>7</v>
      </c>
      <c r="AC20" s="149" t="s">
        <v>95</v>
      </c>
      <c r="AD20" s="149"/>
      <c r="AE20" s="150">
        <v>4</v>
      </c>
      <c r="AF20" s="151" t="s">
        <v>780</v>
      </c>
      <c r="AG20" s="152">
        <v>12</v>
      </c>
      <c r="AH20" s="160" t="s">
        <v>849</v>
      </c>
      <c r="AI20" s="153"/>
      <c r="AJ20" s="161"/>
      <c r="AK20" s="160"/>
      <c r="AL20" s="106"/>
      <c r="AM20" s="106"/>
      <c r="AN20" s="106"/>
      <c r="AO20" s="106"/>
      <c r="AP20" s="106"/>
      <c r="AQ20" s="106"/>
      <c r="AR20" s="106"/>
      <c r="AS20" s="106"/>
      <c r="AT20" s="106"/>
      <c r="AU20" s="106"/>
      <c r="AV20" s="106"/>
      <c r="AW20" s="106"/>
      <c r="AX20" s="106"/>
      <c r="AY20" s="106"/>
      <c r="AZ20" s="106"/>
      <c r="BA20" s="106"/>
      <c r="BB20" s="106"/>
      <c r="BC20" s="106"/>
      <c r="BD20" s="106"/>
      <c r="BE20" s="106"/>
      <c r="BF20" s="106"/>
      <c r="BG20" s="106"/>
      <c r="BH20" s="106"/>
      <c r="BI20" s="106"/>
      <c r="BJ20" s="106"/>
      <c r="BK20" s="106"/>
      <c r="BL20" s="106"/>
      <c r="BM20" s="106"/>
      <c r="BN20" s="106"/>
      <c r="BO20" s="106"/>
      <c r="BP20" s="106"/>
      <c r="BQ20" s="106"/>
      <c r="BR20" s="106"/>
      <c r="BS20" s="106"/>
      <c r="BT20" s="106"/>
      <c r="BU20" s="106"/>
      <c r="BV20" s="106"/>
      <c r="BW20" s="106"/>
      <c r="BX20" s="106"/>
      <c r="BY20" s="106"/>
      <c r="BZ20" s="106"/>
      <c r="CA20" s="106"/>
      <c r="CB20" s="106"/>
      <c r="CC20" s="106"/>
      <c r="CD20" s="106"/>
      <c r="CE20" s="106"/>
      <c r="CF20" s="106"/>
      <c r="CG20" s="106"/>
      <c r="CH20" s="106"/>
      <c r="CI20" s="106"/>
      <c r="CJ20" s="106"/>
      <c r="CK20" s="106"/>
      <c r="CL20" s="106"/>
      <c r="CM20" s="106"/>
      <c r="CN20" s="106"/>
      <c r="CO20" s="106"/>
      <c r="CP20" s="106"/>
      <c r="CQ20" s="106"/>
      <c r="CR20" s="106"/>
      <c r="CS20" s="106"/>
      <c r="CT20" s="106"/>
      <c r="CU20" s="106"/>
      <c r="CV20" s="106"/>
      <c r="CW20" s="106"/>
      <c r="CX20" s="106"/>
      <c r="CY20" s="106"/>
      <c r="CZ20" s="106"/>
      <c r="DA20" s="106"/>
      <c r="DB20" s="106"/>
      <c r="DC20" s="106"/>
      <c r="DD20" s="106"/>
      <c r="DE20" s="106"/>
      <c r="DF20" s="106"/>
      <c r="DG20" s="106"/>
      <c r="DH20" s="106"/>
      <c r="DI20" s="106"/>
      <c r="DJ20" s="106"/>
      <c r="DK20" s="106"/>
      <c r="DL20" s="106"/>
      <c r="DM20" s="106"/>
      <c r="DN20" s="106"/>
      <c r="DO20" s="106"/>
      <c r="DP20" s="106"/>
      <c r="DQ20" s="106"/>
      <c r="DR20" s="106"/>
      <c r="DS20" s="106"/>
      <c r="DT20" s="106"/>
      <c r="DU20" s="106"/>
      <c r="DV20" s="106"/>
      <c r="DW20" s="106"/>
      <c r="DX20" s="106"/>
      <c r="DY20" s="106"/>
      <c r="DZ20" s="106"/>
      <c r="EA20" s="106"/>
      <c r="EB20" s="106"/>
      <c r="EC20" s="106"/>
      <c r="ED20" s="106"/>
      <c r="EE20" s="106"/>
      <c r="EF20" s="106"/>
      <c r="EG20" s="106"/>
      <c r="EH20" s="106"/>
      <c r="EI20" s="106"/>
      <c r="EJ20" s="106"/>
      <c r="EK20" s="106"/>
      <c r="EL20" s="106"/>
      <c r="EM20" s="106"/>
      <c r="EN20" s="106"/>
      <c r="EO20" s="106"/>
      <c r="EP20" s="106"/>
      <c r="EQ20" s="106"/>
      <c r="ER20" s="106"/>
      <c r="ES20" s="106"/>
      <c r="ET20" s="106"/>
      <c r="EU20" s="106"/>
      <c r="EV20" s="106"/>
      <c r="EW20" s="106"/>
      <c r="EX20" s="106"/>
      <c r="EY20" s="106"/>
      <c r="EZ20" s="106"/>
      <c r="FA20" s="106"/>
      <c r="FB20" s="106"/>
      <c r="FC20" s="106"/>
      <c r="FD20" s="106"/>
      <c r="FE20" s="106"/>
      <c r="FF20" s="106"/>
      <c r="FG20" s="106"/>
      <c r="FH20" s="106"/>
      <c r="FI20" s="106"/>
      <c r="FJ20" s="106"/>
    </row>
    <row r="21" spans="1:166">
      <c r="A21" s="135">
        <v>40764</v>
      </c>
      <c r="B21" s="136" t="s">
        <v>278</v>
      </c>
      <c r="C21" s="137" t="s">
        <v>76</v>
      </c>
      <c r="D21" s="138">
        <v>0.22916666666666666</v>
      </c>
      <c r="E21" s="136" t="s">
        <v>845</v>
      </c>
      <c r="F21" s="136" t="s">
        <v>846</v>
      </c>
      <c r="G21" s="152" t="s">
        <v>847</v>
      </c>
      <c r="H21" s="152" t="s">
        <v>848</v>
      </c>
      <c r="I21" s="137">
        <v>1827</v>
      </c>
      <c r="J21" s="138">
        <v>0.25</v>
      </c>
      <c r="K21" s="136" t="s">
        <v>850</v>
      </c>
      <c r="L21" s="136" t="s">
        <v>851</v>
      </c>
      <c r="M21" s="152" t="s">
        <v>852</v>
      </c>
      <c r="N21" s="152" t="s">
        <v>853</v>
      </c>
      <c r="O21" s="137">
        <v>1865</v>
      </c>
      <c r="P21" s="156"/>
      <c r="Q21" s="157"/>
      <c r="R21" s="158">
        <v>9.0263444158178832</v>
      </c>
      <c r="S21" s="143">
        <v>284</v>
      </c>
      <c r="T21" s="87">
        <v>10</v>
      </c>
      <c r="U21" s="144"/>
      <c r="V21" s="136" t="s">
        <v>777</v>
      </c>
      <c r="W21" s="144">
        <v>0</v>
      </c>
      <c r="X21" s="145">
        <v>0</v>
      </c>
      <c r="Y21" s="146">
        <v>0</v>
      </c>
      <c r="Z21" s="147" t="s">
        <v>95</v>
      </c>
      <c r="AA21" s="152" t="s">
        <v>778</v>
      </c>
      <c r="AB21" s="149">
        <v>7</v>
      </c>
      <c r="AC21" s="149" t="s">
        <v>95</v>
      </c>
      <c r="AD21" s="149"/>
      <c r="AE21" s="150">
        <v>4</v>
      </c>
      <c r="AF21" s="151" t="s">
        <v>780</v>
      </c>
      <c r="AG21" s="152">
        <v>12</v>
      </c>
      <c r="AH21" s="137" t="s">
        <v>849</v>
      </c>
      <c r="AI21" s="153"/>
      <c r="AJ21" s="161"/>
      <c r="AK21" s="160"/>
      <c r="AL21" s="106"/>
      <c r="AM21" s="106"/>
      <c r="AN21" s="106"/>
      <c r="AO21" s="106"/>
      <c r="AP21" s="106"/>
      <c r="AQ21" s="106"/>
      <c r="AR21" s="106"/>
      <c r="AS21" s="106"/>
      <c r="AT21" s="106"/>
      <c r="AU21" s="106"/>
      <c r="AV21" s="106"/>
      <c r="AW21" s="106"/>
      <c r="AX21" s="106"/>
      <c r="AY21" s="106"/>
      <c r="AZ21" s="106"/>
      <c r="BA21" s="106"/>
      <c r="BB21" s="106"/>
      <c r="BC21" s="106"/>
      <c r="BD21" s="106"/>
      <c r="BE21" s="106"/>
      <c r="BF21" s="106"/>
      <c r="BG21" s="106"/>
      <c r="BH21" s="106"/>
      <c r="BI21" s="106"/>
      <c r="BJ21" s="106"/>
      <c r="BK21" s="106"/>
      <c r="BL21" s="106"/>
      <c r="BM21" s="106"/>
      <c r="BN21" s="106"/>
      <c r="BO21" s="106"/>
      <c r="BP21" s="106"/>
      <c r="BQ21" s="106"/>
      <c r="BR21" s="106"/>
      <c r="BS21" s="106"/>
      <c r="BT21" s="106"/>
      <c r="BU21" s="106"/>
      <c r="BV21" s="106"/>
      <c r="BW21" s="106"/>
      <c r="BX21" s="106"/>
      <c r="BY21" s="106"/>
      <c r="BZ21" s="106"/>
      <c r="CA21" s="106"/>
      <c r="CB21" s="106"/>
      <c r="CC21" s="106"/>
      <c r="CD21" s="106"/>
      <c r="CE21" s="106"/>
      <c r="CF21" s="106"/>
      <c r="CG21" s="106"/>
      <c r="CH21" s="106"/>
      <c r="CI21" s="106"/>
      <c r="CJ21" s="106"/>
      <c r="CK21" s="106"/>
      <c r="CL21" s="106"/>
      <c r="CM21" s="106"/>
      <c r="CN21" s="106"/>
      <c r="CO21" s="106"/>
      <c r="CP21" s="106"/>
      <c r="CQ21" s="106"/>
      <c r="CR21" s="106"/>
      <c r="CS21" s="106"/>
      <c r="CT21" s="106"/>
      <c r="CU21" s="106"/>
      <c r="CV21" s="106"/>
      <c r="CW21" s="106"/>
      <c r="CX21" s="106"/>
      <c r="CY21" s="106"/>
      <c r="CZ21" s="106"/>
      <c r="DA21" s="106"/>
      <c r="DB21" s="106"/>
      <c r="DC21" s="106"/>
      <c r="DD21" s="106"/>
      <c r="DE21" s="106"/>
      <c r="DF21" s="106"/>
      <c r="DG21" s="106"/>
      <c r="DH21" s="106"/>
      <c r="DI21" s="106"/>
      <c r="DJ21" s="106"/>
      <c r="DK21" s="106"/>
      <c r="DL21" s="106"/>
      <c r="DM21" s="106"/>
      <c r="DN21" s="106"/>
      <c r="DO21" s="106"/>
      <c r="DP21" s="106"/>
      <c r="DQ21" s="106"/>
      <c r="DR21" s="106"/>
      <c r="DS21" s="106"/>
      <c r="DT21" s="106"/>
      <c r="DU21" s="106"/>
      <c r="DV21" s="106"/>
      <c r="DW21" s="106"/>
      <c r="DX21" s="106"/>
      <c r="DY21" s="106"/>
      <c r="DZ21" s="106"/>
      <c r="EA21" s="106"/>
      <c r="EB21" s="106"/>
      <c r="EC21" s="106"/>
      <c r="ED21" s="106"/>
      <c r="EE21" s="106"/>
      <c r="EF21" s="106"/>
      <c r="EG21" s="106"/>
      <c r="EH21" s="106"/>
      <c r="EI21" s="106"/>
      <c r="EJ21" s="106"/>
      <c r="EK21" s="106"/>
      <c r="EL21" s="106"/>
      <c r="EM21" s="106"/>
      <c r="EN21" s="106"/>
      <c r="EO21" s="106"/>
      <c r="EP21" s="106"/>
      <c r="EQ21" s="106"/>
      <c r="ER21" s="106"/>
      <c r="ES21" s="106"/>
      <c r="ET21" s="106"/>
      <c r="EU21" s="106"/>
      <c r="EV21" s="106"/>
      <c r="EW21" s="106"/>
      <c r="EX21" s="106"/>
      <c r="EY21" s="106"/>
      <c r="EZ21" s="106"/>
      <c r="FA21" s="106"/>
      <c r="FB21" s="106"/>
      <c r="FC21" s="106"/>
      <c r="FD21" s="106"/>
      <c r="FE21" s="106"/>
      <c r="FF21" s="106"/>
      <c r="FG21" s="106"/>
      <c r="FH21" s="106"/>
      <c r="FI21" s="106"/>
      <c r="FJ21" s="106"/>
    </row>
    <row r="22" spans="1:166">
      <c r="A22" s="135">
        <v>40764</v>
      </c>
      <c r="B22" s="136" t="s">
        <v>854</v>
      </c>
      <c r="C22" s="137" t="s">
        <v>76</v>
      </c>
      <c r="D22" s="138">
        <v>0.25</v>
      </c>
      <c r="E22" s="136" t="s">
        <v>850</v>
      </c>
      <c r="F22" s="136" t="s">
        <v>851</v>
      </c>
      <c r="G22" s="152" t="s">
        <v>852</v>
      </c>
      <c r="H22" s="152" t="s">
        <v>853</v>
      </c>
      <c r="I22" s="137">
        <v>1865</v>
      </c>
      <c r="J22" s="138">
        <v>0.27083333333333331</v>
      </c>
      <c r="K22" s="136" t="s">
        <v>855</v>
      </c>
      <c r="L22" s="136" t="s">
        <v>856</v>
      </c>
      <c r="M22" s="152" t="s">
        <v>857</v>
      </c>
      <c r="N22" s="152" t="s">
        <v>858</v>
      </c>
      <c r="O22" s="137">
        <v>1997</v>
      </c>
      <c r="P22" s="156"/>
      <c r="Q22" s="157"/>
      <c r="R22" s="158">
        <v>9.0246462030901018</v>
      </c>
      <c r="S22" s="143">
        <v>284</v>
      </c>
      <c r="T22" s="87">
        <v>10</v>
      </c>
      <c r="U22" s="144"/>
      <c r="V22" s="136" t="s">
        <v>777</v>
      </c>
      <c r="W22" s="144">
        <v>0</v>
      </c>
      <c r="X22" s="145">
        <v>0</v>
      </c>
      <c r="Y22" s="146">
        <v>0</v>
      </c>
      <c r="Z22" s="147" t="s">
        <v>95</v>
      </c>
      <c r="AA22" s="152" t="s">
        <v>778</v>
      </c>
      <c r="AB22" s="149">
        <v>7</v>
      </c>
      <c r="AC22" s="149" t="s">
        <v>95</v>
      </c>
      <c r="AD22" s="149"/>
      <c r="AE22" s="150">
        <v>4</v>
      </c>
      <c r="AF22" s="151" t="s">
        <v>780</v>
      </c>
      <c r="AG22" s="152">
        <v>13</v>
      </c>
      <c r="AH22" s="160" t="s">
        <v>849</v>
      </c>
      <c r="AI22" s="153"/>
      <c r="AJ22" s="161"/>
      <c r="AK22" s="160"/>
      <c r="AL22" s="106"/>
      <c r="AM22" s="106"/>
      <c r="AN22" s="106"/>
      <c r="AO22" s="106"/>
      <c r="AP22" s="106"/>
      <c r="AQ22" s="106"/>
      <c r="AR22" s="106"/>
      <c r="AS22" s="106"/>
      <c r="AT22" s="106"/>
      <c r="AU22" s="106"/>
      <c r="AV22" s="106"/>
      <c r="AW22" s="106"/>
      <c r="AX22" s="106"/>
      <c r="AY22" s="106"/>
      <c r="AZ22" s="106"/>
      <c r="BA22" s="106"/>
      <c r="BB22" s="106"/>
      <c r="BC22" s="106"/>
      <c r="BD22" s="106"/>
      <c r="BE22" s="106"/>
      <c r="BF22" s="106"/>
      <c r="BG22" s="106"/>
      <c r="BH22" s="106"/>
      <c r="BI22" s="106"/>
      <c r="BJ22" s="106"/>
      <c r="BK22" s="106"/>
      <c r="BL22" s="106"/>
      <c r="BM22" s="106"/>
      <c r="BN22" s="106"/>
      <c r="BO22" s="106"/>
      <c r="BP22" s="106"/>
      <c r="BQ22" s="106"/>
      <c r="BR22" s="106"/>
      <c r="BS22" s="106"/>
      <c r="BT22" s="106"/>
      <c r="BU22" s="106"/>
      <c r="BV22" s="106"/>
      <c r="BW22" s="106"/>
      <c r="BX22" s="106"/>
      <c r="BY22" s="106"/>
      <c r="BZ22" s="106"/>
      <c r="CA22" s="106"/>
      <c r="CB22" s="106"/>
      <c r="CC22" s="106"/>
      <c r="CD22" s="106"/>
      <c r="CE22" s="106"/>
      <c r="CF22" s="106"/>
      <c r="CG22" s="106"/>
      <c r="CH22" s="106"/>
      <c r="CI22" s="106"/>
      <c r="CJ22" s="106"/>
      <c r="CK22" s="106"/>
      <c r="CL22" s="106"/>
      <c r="CM22" s="106"/>
      <c r="CN22" s="106"/>
      <c r="CO22" s="106"/>
      <c r="CP22" s="106"/>
      <c r="CQ22" s="106"/>
      <c r="CR22" s="106"/>
      <c r="CS22" s="106"/>
      <c r="CT22" s="106"/>
      <c r="CU22" s="106"/>
      <c r="CV22" s="106"/>
      <c r="CW22" s="106"/>
      <c r="CX22" s="106"/>
      <c r="CY22" s="106"/>
      <c r="CZ22" s="106"/>
      <c r="DA22" s="106"/>
      <c r="DB22" s="106"/>
      <c r="DC22" s="106"/>
      <c r="DD22" s="106"/>
      <c r="DE22" s="106"/>
      <c r="DF22" s="106"/>
      <c r="DG22" s="106"/>
      <c r="DH22" s="106"/>
      <c r="DI22" s="106"/>
      <c r="DJ22" s="106"/>
      <c r="DK22" s="106"/>
      <c r="DL22" s="106"/>
      <c r="DM22" s="106"/>
      <c r="DN22" s="106"/>
      <c r="DO22" s="106"/>
      <c r="DP22" s="106"/>
      <c r="DQ22" s="106"/>
      <c r="DR22" s="106"/>
      <c r="DS22" s="106"/>
      <c r="DT22" s="106"/>
      <c r="DU22" s="106"/>
      <c r="DV22" s="106"/>
      <c r="DW22" s="106"/>
      <c r="DX22" s="106"/>
      <c r="DY22" s="106"/>
      <c r="DZ22" s="106"/>
      <c r="EA22" s="106"/>
      <c r="EB22" s="106"/>
      <c r="EC22" s="106"/>
      <c r="ED22" s="106"/>
      <c r="EE22" s="106"/>
      <c r="EF22" s="106"/>
      <c r="EG22" s="106"/>
      <c r="EH22" s="106"/>
      <c r="EI22" s="106"/>
      <c r="EJ22" s="106"/>
      <c r="EK22" s="106"/>
      <c r="EL22" s="106"/>
      <c r="EM22" s="106"/>
      <c r="EN22" s="106"/>
      <c r="EO22" s="106"/>
      <c r="EP22" s="106"/>
      <c r="EQ22" s="106"/>
      <c r="ER22" s="106"/>
      <c r="ES22" s="106"/>
      <c r="ET22" s="106"/>
      <c r="EU22" s="106"/>
      <c r="EV22" s="106"/>
      <c r="EW22" s="106"/>
      <c r="EX22" s="106"/>
      <c r="EY22" s="106"/>
      <c r="EZ22" s="106"/>
      <c r="FA22" s="106"/>
      <c r="FB22" s="106"/>
      <c r="FC22" s="106"/>
      <c r="FD22" s="106"/>
      <c r="FE22" s="106"/>
      <c r="FF22" s="106"/>
      <c r="FG22" s="106"/>
      <c r="FH22" s="106"/>
      <c r="FI22" s="106"/>
      <c r="FJ22" s="106"/>
    </row>
    <row r="23" spans="1:166">
      <c r="A23" s="135">
        <v>40764</v>
      </c>
      <c r="B23" s="136" t="s">
        <v>854</v>
      </c>
      <c r="C23" s="137" t="s">
        <v>76</v>
      </c>
      <c r="D23" s="138">
        <v>0.27083333333333331</v>
      </c>
      <c r="E23" s="136" t="s">
        <v>855</v>
      </c>
      <c r="F23" s="136" t="s">
        <v>856</v>
      </c>
      <c r="G23" s="152" t="s">
        <v>857</v>
      </c>
      <c r="H23" s="152" t="s">
        <v>858</v>
      </c>
      <c r="I23" s="137">
        <v>1997</v>
      </c>
      <c r="J23" s="138">
        <v>0.2902777777777778</v>
      </c>
      <c r="K23" s="136" t="s">
        <v>859</v>
      </c>
      <c r="L23" s="136" t="s">
        <v>860</v>
      </c>
      <c r="M23" s="152" t="s">
        <v>861</v>
      </c>
      <c r="N23" s="152" t="s">
        <v>862</v>
      </c>
      <c r="O23" s="137">
        <v>2194</v>
      </c>
      <c r="P23" s="156"/>
      <c r="Q23" s="157"/>
      <c r="R23" s="158">
        <v>8.7628175174273455</v>
      </c>
      <c r="S23" s="143">
        <v>283</v>
      </c>
      <c r="T23" s="87">
        <v>10</v>
      </c>
      <c r="U23" s="144"/>
      <c r="V23" s="136" t="s">
        <v>777</v>
      </c>
      <c r="W23" s="144">
        <v>0</v>
      </c>
      <c r="X23" s="145">
        <v>0</v>
      </c>
      <c r="Y23" s="146">
        <v>0</v>
      </c>
      <c r="Z23" s="147" t="s">
        <v>95</v>
      </c>
      <c r="AA23" s="152" t="s">
        <v>778</v>
      </c>
      <c r="AB23" s="149">
        <v>7</v>
      </c>
      <c r="AC23" s="149" t="s">
        <v>95</v>
      </c>
      <c r="AD23" s="149"/>
      <c r="AE23" s="150">
        <v>4</v>
      </c>
      <c r="AF23" s="151" t="s">
        <v>780</v>
      </c>
      <c r="AG23" s="152">
        <v>11</v>
      </c>
      <c r="AH23" s="160" t="s">
        <v>849</v>
      </c>
      <c r="AI23" s="153"/>
      <c r="AJ23" s="161"/>
      <c r="AK23" s="160"/>
      <c r="AL23" s="106"/>
      <c r="AM23" s="106"/>
      <c r="AN23" s="106"/>
      <c r="AO23" s="106"/>
      <c r="AP23" s="106"/>
      <c r="AQ23" s="106"/>
      <c r="AR23" s="106"/>
      <c r="AS23" s="106"/>
      <c r="AT23" s="106"/>
      <c r="AU23" s="106"/>
      <c r="AV23" s="106"/>
      <c r="AW23" s="106"/>
      <c r="AX23" s="106"/>
      <c r="AY23" s="106"/>
      <c r="AZ23" s="106"/>
      <c r="BA23" s="106"/>
      <c r="BB23" s="106"/>
      <c r="BC23" s="106"/>
      <c r="BD23" s="106"/>
      <c r="BE23" s="106"/>
      <c r="BF23" s="106"/>
      <c r="BG23" s="106"/>
      <c r="BH23" s="106"/>
      <c r="BI23" s="106"/>
      <c r="BJ23" s="106"/>
      <c r="BK23" s="106"/>
      <c r="BL23" s="106"/>
      <c r="BM23" s="106"/>
      <c r="BN23" s="106"/>
      <c r="BO23" s="106"/>
      <c r="BP23" s="106"/>
      <c r="BQ23" s="106"/>
      <c r="BR23" s="106"/>
      <c r="BS23" s="106"/>
      <c r="BT23" s="106"/>
      <c r="BU23" s="106"/>
      <c r="BV23" s="106"/>
      <c r="BW23" s="106"/>
      <c r="BX23" s="106"/>
      <c r="BY23" s="106"/>
      <c r="BZ23" s="106"/>
      <c r="CA23" s="106"/>
      <c r="CB23" s="106"/>
      <c r="CC23" s="106"/>
      <c r="CD23" s="106"/>
      <c r="CE23" s="106"/>
      <c r="CF23" s="106"/>
      <c r="CG23" s="106"/>
      <c r="CH23" s="106"/>
      <c r="CI23" s="106"/>
      <c r="CJ23" s="106"/>
      <c r="CK23" s="106"/>
      <c r="CL23" s="106"/>
      <c r="CM23" s="106"/>
      <c r="CN23" s="106"/>
      <c r="CO23" s="106"/>
      <c r="CP23" s="106"/>
      <c r="CQ23" s="106"/>
      <c r="CR23" s="106"/>
      <c r="CS23" s="106"/>
      <c r="CT23" s="106"/>
      <c r="CU23" s="106"/>
      <c r="CV23" s="106"/>
      <c r="CW23" s="106"/>
      <c r="CX23" s="106"/>
      <c r="CY23" s="106"/>
      <c r="CZ23" s="106"/>
      <c r="DA23" s="106"/>
      <c r="DB23" s="106"/>
      <c r="DC23" s="106"/>
      <c r="DD23" s="106"/>
      <c r="DE23" s="106"/>
      <c r="DF23" s="106"/>
      <c r="DG23" s="106"/>
      <c r="DH23" s="106"/>
      <c r="DI23" s="106"/>
      <c r="DJ23" s="106"/>
      <c r="DK23" s="106"/>
      <c r="DL23" s="106"/>
      <c r="DM23" s="106"/>
      <c r="DN23" s="106"/>
      <c r="DO23" s="106"/>
      <c r="DP23" s="106"/>
      <c r="DQ23" s="106"/>
      <c r="DR23" s="106"/>
      <c r="DS23" s="106"/>
      <c r="DT23" s="106"/>
      <c r="DU23" s="106"/>
      <c r="DV23" s="106"/>
      <c r="DW23" s="106"/>
      <c r="DX23" s="106"/>
      <c r="DY23" s="106"/>
      <c r="DZ23" s="106"/>
      <c r="EA23" s="106"/>
      <c r="EB23" s="106"/>
      <c r="EC23" s="106"/>
      <c r="ED23" s="106"/>
      <c r="EE23" s="106"/>
      <c r="EF23" s="106"/>
      <c r="EG23" s="106"/>
      <c r="EH23" s="106"/>
      <c r="EI23" s="106"/>
      <c r="EJ23" s="106"/>
      <c r="EK23" s="106"/>
      <c r="EL23" s="106"/>
      <c r="EM23" s="106"/>
      <c r="EN23" s="106"/>
      <c r="EO23" s="106"/>
      <c r="EP23" s="106"/>
      <c r="EQ23" s="106"/>
      <c r="ER23" s="106"/>
      <c r="ES23" s="106"/>
      <c r="ET23" s="106"/>
      <c r="EU23" s="106"/>
      <c r="EV23" s="106"/>
      <c r="EW23" s="106"/>
      <c r="EX23" s="106"/>
      <c r="EY23" s="106"/>
      <c r="EZ23" s="106"/>
      <c r="FA23" s="106"/>
      <c r="FB23" s="106"/>
      <c r="FC23" s="106"/>
      <c r="FD23" s="106"/>
      <c r="FE23" s="106"/>
      <c r="FF23" s="106"/>
      <c r="FG23" s="106"/>
      <c r="FH23" s="106"/>
      <c r="FI23" s="106"/>
      <c r="FJ23" s="106"/>
    </row>
    <row r="24" spans="1:166">
      <c r="A24" s="135">
        <v>40764</v>
      </c>
      <c r="B24" s="136" t="s">
        <v>854</v>
      </c>
      <c r="C24" s="137" t="s">
        <v>76</v>
      </c>
      <c r="D24" s="138">
        <v>0.2902777777777778</v>
      </c>
      <c r="E24" s="136" t="s">
        <v>859</v>
      </c>
      <c r="F24" s="136" t="s">
        <v>860</v>
      </c>
      <c r="G24" s="152" t="s">
        <v>861</v>
      </c>
      <c r="H24" s="152" t="s">
        <v>862</v>
      </c>
      <c r="I24" s="137">
        <v>2194</v>
      </c>
      <c r="J24" s="138">
        <v>0.31111111111111112</v>
      </c>
      <c r="K24" s="136" t="s">
        <v>863</v>
      </c>
      <c r="L24" s="136" t="s">
        <v>864</v>
      </c>
      <c r="M24" s="152" t="s">
        <v>865</v>
      </c>
      <c r="N24" s="152" t="s">
        <v>866</v>
      </c>
      <c r="O24" s="137">
        <v>2307</v>
      </c>
      <c r="P24" s="156"/>
      <c r="Q24" s="157"/>
      <c r="R24" s="158">
        <v>9.3610017752518679</v>
      </c>
      <c r="S24" s="143">
        <v>281</v>
      </c>
      <c r="T24" s="87">
        <v>10</v>
      </c>
      <c r="U24" s="144"/>
      <c r="V24" s="136" t="s">
        <v>777</v>
      </c>
      <c r="W24" s="144">
        <v>0</v>
      </c>
      <c r="X24" s="145">
        <v>0</v>
      </c>
      <c r="Y24" s="146">
        <v>0</v>
      </c>
      <c r="Z24" s="147" t="s">
        <v>95</v>
      </c>
      <c r="AA24" s="152" t="s">
        <v>778</v>
      </c>
      <c r="AB24" s="149">
        <v>7</v>
      </c>
      <c r="AC24" s="149" t="s">
        <v>95</v>
      </c>
      <c r="AD24" s="149"/>
      <c r="AE24" s="150">
        <v>4</v>
      </c>
      <c r="AF24" s="151" t="s">
        <v>780</v>
      </c>
      <c r="AG24" s="152">
        <v>12</v>
      </c>
      <c r="AH24" s="137" t="s">
        <v>849</v>
      </c>
      <c r="AI24" s="153"/>
      <c r="AJ24" s="161"/>
      <c r="AK24" s="160"/>
      <c r="AL24" s="106"/>
      <c r="AM24" s="106"/>
      <c r="AN24" s="106"/>
      <c r="AO24" s="106"/>
      <c r="AP24" s="106"/>
      <c r="AQ24" s="106"/>
      <c r="AR24" s="106"/>
      <c r="AS24" s="106"/>
      <c r="AT24" s="106"/>
      <c r="AU24" s="106"/>
      <c r="AV24" s="106"/>
      <c r="AW24" s="106"/>
      <c r="AX24" s="106"/>
      <c r="AY24" s="106"/>
      <c r="AZ24" s="106"/>
      <c r="BA24" s="106"/>
      <c r="BB24" s="106"/>
      <c r="BC24" s="106"/>
      <c r="BD24" s="106"/>
      <c r="BE24" s="106"/>
      <c r="BF24" s="106"/>
      <c r="BG24" s="106"/>
      <c r="BH24" s="106"/>
      <c r="BI24" s="106"/>
      <c r="BJ24" s="106"/>
      <c r="BK24" s="106"/>
      <c r="BL24" s="106"/>
      <c r="BM24" s="106"/>
      <c r="BN24" s="106"/>
      <c r="BO24" s="106"/>
      <c r="BP24" s="106"/>
      <c r="BQ24" s="106"/>
      <c r="BR24" s="106"/>
      <c r="BS24" s="106"/>
      <c r="BT24" s="106"/>
      <c r="BU24" s="106"/>
      <c r="BV24" s="106"/>
      <c r="BW24" s="106"/>
      <c r="BX24" s="106"/>
      <c r="BY24" s="106"/>
      <c r="BZ24" s="106"/>
      <c r="CA24" s="106"/>
      <c r="CB24" s="106"/>
      <c r="CC24" s="106"/>
      <c r="CD24" s="106"/>
      <c r="CE24" s="106"/>
      <c r="CF24" s="106"/>
      <c r="CG24" s="106"/>
      <c r="CH24" s="106"/>
      <c r="CI24" s="106"/>
      <c r="CJ24" s="106"/>
      <c r="CK24" s="106"/>
      <c r="CL24" s="106"/>
      <c r="CM24" s="106"/>
      <c r="CN24" s="106"/>
      <c r="CO24" s="106"/>
      <c r="CP24" s="106"/>
      <c r="CQ24" s="106"/>
      <c r="CR24" s="106"/>
      <c r="CS24" s="106"/>
      <c r="CT24" s="106"/>
      <c r="CU24" s="106"/>
      <c r="CV24" s="106"/>
      <c r="CW24" s="106"/>
      <c r="CX24" s="106"/>
      <c r="CY24" s="106"/>
      <c r="CZ24" s="106"/>
      <c r="DA24" s="106"/>
      <c r="DB24" s="106"/>
      <c r="DC24" s="106"/>
      <c r="DD24" s="106"/>
      <c r="DE24" s="106"/>
      <c r="DF24" s="106"/>
      <c r="DG24" s="106"/>
      <c r="DH24" s="106"/>
      <c r="DI24" s="106"/>
      <c r="DJ24" s="106"/>
      <c r="DK24" s="106"/>
      <c r="DL24" s="106"/>
      <c r="DM24" s="106"/>
      <c r="DN24" s="106"/>
      <c r="DO24" s="106"/>
      <c r="DP24" s="106"/>
      <c r="DQ24" s="106"/>
      <c r="DR24" s="106"/>
      <c r="DS24" s="106"/>
      <c r="DT24" s="106"/>
      <c r="DU24" s="106"/>
      <c r="DV24" s="106"/>
      <c r="DW24" s="106"/>
      <c r="DX24" s="106"/>
      <c r="DY24" s="106"/>
      <c r="DZ24" s="106"/>
      <c r="EA24" s="106"/>
      <c r="EB24" s="106"/>
      <c r="EC24" s="106"/>
      <c r="ED24" s="106"/>
      <c r="EE24" s="106"/>
      <c r="EF24" s="106"/>
      <c r="EG24" s="106"/>
      <c r="EH24" s="106"/>
      <c r="EI24" s="106"/>
      <c r="EJ24" s="106"/>
      <c r="EK24" s="106"/>
      <c r="EL24" s="106"/>
      <c r="EM24" s="106"/>
      <c r="EN24" s="106"/>
      <c r="EO24" s="106"/>
      <c r="EP24" s="106"/>
      <c r="EQ24" s="106"/>
      <c r="ER24" s="106"/>
      <c r="ES24" s="106"/>
      <c r="ET24" s="106"/>
      <c r="EU24" s="106"/>
      <c r="EV24" s="106"/>
      <c r="EW24" s="106"/>
      <c r="EX24" s="106"/>
      <c r="EY24" s="106"/>
      <c r="EZ24" s="106"/>
      <c r="FA24" s="106"/>
      <c r="FB24" s="106"/>
      <c r="FC24" s="106"/>
      <c r="FD24" s="106"/>
      <c r="FE24" s="106"/>
      <c r="FF24" s="106"/>
      <c r="FG24" s="106"/>
      <c r="FH24" s="106"/>
      <c r="FI24" s="106"/>
      <c r="FJ24" s="106"/>
    </row>
    <row r="25" spans="1:166">
      <c r="A25" s="135">
        <v>40764</v>
      </c>
      <c r="B25" s="136" t="s">
        <v>355</v>
      </c>
      <c r="C25" s="137" t="s">
        <v>76</v>
      </c>
      <c r="D25" s="138">
        <v>0.64583333333333337</v>
      </c>
      <c r="E25" s="136" t="s">
        <v>867</v>
      </c>
      <c r="F25" s="136" t="s">
        <v>868</v>
      </c>
      <c r="G25" s="152" t="s">
        <v>869</v>
      </c>
      <c r="H25" s="152" t="s">
        <v>870</v>
      </c>
      <c r="I25" s="137">
        <v>3429</v>
      </c>
      <c r="J25" s="138">
        <v>0.66527777777777775</v>
      </c>
      <c r="K25" s="136" t="s">
        <v>871</v>
      </c>
      <c r="L25" s="136" t="s">
        <v>872</v>
      </c>
      <c r="M25" s="152" t="s">
        <v>873</v>
      </c>
      <c r="N25" s="152" t="s">
        <v>874</v>
      </c>
      <c r="O25" s="137">
        <v>3445</v>
      </c>
      <c r="P25" s="156"/>
      <c r="Q25" s="157"/>
      <c r="R25" s="158">
        <v>9.7085160020991719</v>
      </c>
      <c r="S25" s="143">
        <v>286</v>
      </c>
      <c r="T25" s="87">
        <v>9.8000000000000007</v>
      </c>
      <c r="U25" s="144"/>
      <c r="V25" s="136" t="s">
        <v>777</v>
      </c>
      <c r="W25" s="144">
        <v>0</v>
      </c>
      <c r="X25" s="145">
        <v>0</v>
      </c>
      <c r="Y25" s="146">
        <v>0</v>
      </c>
      <c r="Z25" s="159" t="s">
        <v>95</v>
      </c>
      <c r="AA25" s="152" t="s">
        <v>778</v>
      </c>
      <c r="AB25" s="149">
        <v>5</v>
      </c>
      <c r="AC25" s="149" t="s">
        <v>95</v>
      </c>
      <c r="AD25" s="149"/>
      <c r="AE25" s="150">
        <v>4</v>
      </c>
      <c r="AF25" s="151" t="s">
        <v>780</v>
      </c>
      <c r="AG25" s="152">
        <v>11</v>
      </c>
      <c r="AH25" s="160" t="s">
        <v>875</v>
      </c>
      <c r="AI25" s="153"/>
      <c r="AJ25" s="161"/>
      <c r="AK25" s="160"/>
      <c r="AL25" s="106"/>
      <c r="AM25" s="106"/>
      <c r="AN25" s="106"/>
      <c r="AO25" s="106"/>
      <c r="AP25" s="106"/>
      <c r="AQ25" s="106"/>
      <c r="AR25" s="106"/>
      <c r="AS25" s="106"/>
      <c r="AT25" s="106"/>
      <c r="AU25" s="106"/>
      <c r="AV25" s="106"/>
      <c r="AW25" s="106"/>
      <c r="AX25" s="106"/>
      <c r="AY25" s="106"/>
      <c r="AZ25" s="106"/>
      <c r="BA25" s="106"/>
      <c r="BB25" s="106"/>
      <c r="BC25" s="106"/>
      <c r="BD25" s="106"/>
      <c r="BE25" s="106"/>
      <c r="BF25" s="106"/>
      <c r="BG25" s="106"/>
      <c r="BH25" s="106"/>
      <c r="BI25" s="106"/>
      <c r="BJ25" s="106"/>
      <c r="BK25" s="106"/>
      <c r="BL25" s="106"/>
      <c r="BM25" s="106"/>
      <c r="BN25" s="106"/>
      <c r="BO25" s="106"/>
      <c r="BP25" s="106"/>
      <c r="BQ25" s="106"/>
      <c r="BR25" s="106"/>
      <c r="BS25" s="106"/>
      <c r="BT25" s="106"/>
      <c r="BU25" s="106"/>
      <c r="BV25" s="106"/>
      <c r="BW25" s="106"/>
      <c r="BX25" s="106"/>
      <c r="BY25" s="106"/>
      <c r="BZ25" s="106"/>
      <c r="CA25" s="106"/>
      <c r="CB25" s="106"/>
      <c r="CC25" s="106"/>
      <c r="CD25" s="106"/>
      <c r="CE25" s="106"/>
      <c r="CF25" s="106"/>
      <c r="CG25" s="106"/>
      <c r="CH25" s="106"/>
      <c r="CI25" s="106"/>
      <c r="CJ25" s="106"/>
      <c r="CK25" s="106"/>
      <c r="CL25" s="106"/>
      <c r="CM25" s="106"/>
      <c r="CN25" s="106"/>
      <c r="CO25" s="106"/>
      <c r="CP25" s="106"/>
      <c r="CQ25" s="106"/>
      <c r="CR25" s="106"/>
      <c r="CS25" s="106"/>
      <c r="CT25" s="106"/>
      <c r="CU25" s="106"/>
      <c r="CV25" s="106"/>
      <c r="CW25" s="106"/>
      <c r="CX25" s="106"/>
      <c r="CY25" s="106"/>
      <c r="CZ25" s="106"/>
      <c r="DA25" s="106"/>
      <c r="DB25" s="106"/>
      <c r="DC25" s="106"/>
      <c r="DD25" s="106"/>
      <c r="DE25" s="106"/>
      <c r="DF25" s="106"/>
      <c r="DG25" s="106"/>
      <c r="DH25" s="106"/>
      <c r="DI25" s="106"/>
      <c r="DJ25" s="106"/>
      <c r="DK25" s="106"/>
      <c r="DL25" s="106"/>
      <c r="DM25" s="106"/>
      <c r="DN25" s="106"/>
      <c r="DO25" s="106"/>
      <c r="DP25" s="106"/>
      <c r="DQ25" s="106"/>
      <c r="DR25" s="106"/>
      <c r="DS25" s="106"/>
      <c r="DT25" s="106"/>
      <c r="DU25" s="106"/>
      <c r="DV25" s="106"/>
      <c r="DW25" s="106"/>
      <c r="DX25" s="106"/>
      <c r="DY25" s="106"/>
      <c r="DZ25" s="106"/>
      <c r="EA25" s="106"/>
      <c r="EB25" s="106"/>
      <c r="EC25" s="106"/>
      <c r="ED25" s="106"/>
      <c r="EE25" s="106"/>
      <c r="EF25" s="106"/>
      <c r="EG25" s="106"/>
      <c r="EH25" s="106"/>
      <c r="EI25" s="106"/>
      <c r="EJ25" s="106"/>
      <c r="EK25" s="106"/>
      <c r="EL25" s="106"/>
      <c r="EM25" s="106"/>
      <c r="EN25" s="106"/>
      <c r="EO25" s="106"/>
      <c r="EP25" s="106"/>
      <c r="EQ25" s="106"/>
      <c r="ER25" s="106"/>
      <c r="ES25" s="106"/>
      <c r="ET25" s="106"/>
      <c r="EU25" s="106"/>
      <c r="EV25" s="106"/>
      <c r="EW25" s="106"/>
      <c r="EX25" s="106"/>
      <c r="EY25" s="106"/>
      <c r="EZ25" s="106"/>
      <c r="FA25" s="106"/>
      <c r="FB25" s="106"/>
      <c r="FC25" s="106"/>
      <c r="FD25" s="106"/>
      <c r="FE25" s="106"/>
      <c r="FF25" s="106"/>
      <c r="FG25" s="106"/>
      <c r="FH25" s="106"/>
      <c r="FI25" s="106"/>
      <c r="FJ25" s="106"/>
    </row>
    <row r="26" spans="1:166">
      <c r="A26" s="135">
        <v>40764</v>
      </c>
      <c r="B26" s="136" t="s">
        <v>355</v>
      </c>
      <c r="C26" s="137" t="s">
        <v>76</v>
      </c>
      <c r="D26" s="138">
        <v>0.66527777777777775</v>
      </c>
      <c r="E26" s="136" t="s">
        <v>871</v>
      </c>
      <c r="F26" s="136" t="s">
        <v>872</v>
      </c>
      <c r="G26" s="152" t="s">
        <v>873</v>
      </c>
      <c r="H26" s="152" t="s">
        <v>874</v>
      </c>
      <c r="I26" s="137">
        <v>3445</v>
      </c>
      <c r="J26" s="138">
        <v>0.68680555555555556</v>
      </c>
      <c r="K26" s="136" t="s">
        <v>876</v>
      </c>
      <c r="L26" s="136" t="s">
        <v>877</v>
      </c>
      <c r="M26" s="152" t="s">
        <v>878</v>
      </c>
      <c r="N26" s="152" t="s">
        <v>879</v>
      </c>
      <c r="O26" s="137">
        <v>3466</v>
      </c>
      <c r="P26" s="156"/>
      <c r="Q26" s="157"/>
      <c r="R26" s="158">
        <v>9.2352388143225035</v>
      </c>
      <c r="S26" s="143">
        <v>285</v>
      </c>
      <c r="T26" s="87">
        <v>10</v>
      </c>
      <c r="U26" s="144"/>
      <c r="V26" s="136" t="s">
        <v>777</v>
      </c>
      <c r="W26" s="144">
        <v>0</v>
      </c>
      <c r="X26" s="145">
        <v>0</v>
      </c>
      <c r="Y26" s="146">
        <v>0</v>
      </c>
      <c r="Z26" s="159" t="s">
        <v>95</v>
      </c>
      <c r="AA26" s="136" t="s">
        <v>778</v>
      </c>
      <c r="AB26" s="149">
        <v>5</v>
      </c>
      <c r="AC26" s="150" t="s">
        <v>95</v>
      </c>
      <c r="AD26" s="149"/>
      <c r="AE26" s="150">
        <v>4</v>
      </c>
      <c r="AF26" s="151" t="s">
        <v>780</v>
      </c>
      <c r="AG26" s="152">
        <v>11</v>
      </c>
      <c r="AH26" s="137" t="s">
        <v>875</v>
      </c>
      <c r="AI26" s="153"/>
      <c r="AJ26" s="161"/>
      <c r="AK26" s="160"/>
      <c r="AL26" s="106"/>
      <c r="AM26" s="106"/>
      <c r="AN26" s="106"/>
      <c r="AO26" s="106"/>
      <c r="AP26" s="106"/>
      <c r="AQ26" s="106"/>
      <c r="AR26" s="106"/>
      <c r="AS26" s="106"/>
      <c r="AT26" s="106"/>
      <c r="AU26" s="106"/>
      <c r="AV26" s="106"/>
      <c r="AW26" s="106"/>
      <c r="AX26" s="106"/>
      <c r="AY26" s="106"/>
      <c r="AZ26" s="106"/>
      <c r="BA26" s="106"/>
      <c r="BB26" s="106"/>
      <c r="BC26" s="106"/>
      <c r="BD26" s="106"/>
      <c r="BE26" s="106"/>
      <c r="BF26" s="106"/>
      <c r="BG26" s="106"/>
      <c r="BH26" s="106"/>
      <c r="BI26" s="106"/>
      <c r="BJ26" s="106"/>
      <c r="BK26" s="106"/>
      <c r="BL26" s="106"/>
      <c r="BM26" s="106"/>
      <c r="BN26" s="106"/>
      <c r="BO26" s="106"/>
      <c r="BP26" s="106"/>
      <c r="BQ26" s="106"/>
      <c r="BR26" s="106"/>
      <c r="BS26" s="106"/>
      <c r="BT26" s="106"/>
      <c r="BU26" s="106"/>
      <c r="BV26" s="106"/>
      <c r="BW26" s="106"/>
      <c r="BX26" s="106"/>
      <c r="BY26" s="106"/>
      <c r="BZ26" s="106"/>
      <c r="CA26" s="106"/>
      <c r="CB26" s="106"/>
      <c r="CC26" s="106"/>
      <c r="CD26" s="106"/>
      <c r="CE26" s="106"/>
      <c r="CF26" s="106"/>
      <c r="CG26" s="106"/>
      <c r="CH26" s="106"/>
      <c r="CI26" s="106"/>
      <c r="CJ26" s="106"/>
      <c r="CK26" s="106"/>
      <c r="CL26" s="106"/>
      <c r="CM26" s="106"/>
      <c r="CN26" s="106"/>
      <c r="CO26" s="106"/>
      <c r="CP26" s="106"/>
      <c r="CQ26" s="106"/>
      <c r="CR26" s="106"/>
      <c r="CS26" s="106"/>
      <c r="CT26" s="106"/>
      <c r="CU26" s="106"/>
      <c r="CV26" s="106"/>
      <c r="CW26" s="106"/>
      <c r="CX26" s="106"/>
      <c r="CY26" s="106"/>
      <c r="CZ26" s="106"/>
      <c r="DA26" s="106"/>
      <c r="DB26" s="106"/>
      <c r="DC26" s="106"/>
      <c r="DD26" s="106"/>
      <c r="DE26" s="106"/>
      <c r="DF26" s="106"/>
      <c r="DG26" s="106"/>
      <c r="DH26" s="106"/>
      <c r="DI26" s="106"/>
      <c r="DJ26" s="106"/>
      <c r="DK26" s="106"/>
      <c r="DL26" s="106"/>
      <c r="DM26" s="106"/>
      <c r="DN26" s="106"/>
      <c r="DO26" s="106"/>
      <c r="DP26" s="106"/>
      <c r="DQ26" s="106"/>
      <c r="DR26" s="106"/>
      <c r="DS26" s="106"/>
      <c r="DT26" s="106"/>
      <c r="DU26" s="106"/>
      <c r="DV26" s="106"/>
      <c r="DW26" s="106"/>
      <c r="DX26" s="106"/>
      <c r="DY26" s="106"/>
      <c r="DZ26" s="106"/>
      <c r="EA26" s="106"/>
      <c r="EB26" s="106"/>
      <c r="EC26" s="106"/>
      <c r="ED26" s="106"/>
      <c r="EE26" s="106"/>
      <c r="EF26" s="106"/>
      <c r="EG26" s="106"/>
      <c r="EH26" s="106"/>
      <c r="EI26" s="106"/>
      <c r="EJ26" s="106"/>
      <c r="EK26" s="106"/>
      <c r="EL26" s="106"/>
      <c r="EM26" s="106"/>
      <c r="EN26" s="106"/>
      <c r="EO26" s="106"/>
      <c r="EP26" s="106"/>
      <c r="EQ26" s="106"/>
      <c r="ER26" s="106"/>
      <c r="ES26" s="106"/>
      <c r="ET26" s="106"/>
      <c r="EU26" s="106"/>
      <c r="EV26" s="106"/>
      <c r="EW26" s="106"/>
      <c r="EX26" s="106"/>
      <c r="EY26" s="106"/>
      <c r="EZ26" s="106"/>
      <c r="FA26" s="106"/>
      <c r="FB26" s="106"/>
      <c r="FC26" s="106"/>
      <c r="FD26" s="106"/>
      <c r="FE26" s="106"/>
      <c r="FF26" s="106"/>
      <c r="FG26" s="106"/>
      <c r="FH26" s="106"/>
      <c r="FI26" s="106"/>
      <c r="FJ26" s="106"/>
    </row>
    <row r="27" spans="1:166">
      <c r="A27" s="135">
        <v>40764</v>
      </c>
      <c r="B27" s="136" t="s">
        <v>355</v>
      </c>
      <c r="C27" s="137" t="s">
        <v>76</v>
      </c>
      <c r="D27" s="138">
        <v>0.68680555555555556</v>
      </c>
      <c r="E27" s="136" t="s">
        <v>876</v>
      </c>
      <c r="F27" s="136" t="s">
        <v>877</v>
      </c>
      <c r="G27" s="152" t="s">
        <v>878</v>
      </c>
      <c r="H27" s="152" t="s">
        <v>879</v>
      </c>
      <c r="I27" s="137">
        <v>3466</v>
      </c>
      <c r="J27" s="138">
        <v>0.70347222222222217</v>
      </c>
      <c r="K27" s="136" t="s">
        <v>880</v>
      </c>
      <c r="L27" s="136" t="s">
        <v>881</v>
      </c>
      <c r="M27" s="152" t="s">
        <v>882</v>
      </c>
      <c r="N27" s="152" t="s">
        <v>883</v>
      </c>
      <c r="O27" s="137">
        <v>3488</v>
      </c>
      <c r="P27" s="156"/>
      <c r="Q27" s="157"/>
      <c r="R27" s="158">
        <v>8.4835844574626478</v>
      </c>
      <c r="S27" s="143">
        <v>284</v>
      </c>
      <c r="T27" s="87">
        <v>10</v>
      </c>
      <c r="U27" s="144"/>
      <c r="V27" s="136" t="s">
        <v>777</v>
      </c>
      <c r="W27" s="144">
        <v>0</v>
      </c>
      <c r="X27" s="145">
        <v>0</v>
      </c>
      <c r="Y27" s="146">
        <v>0</v>
      </c>
      <c r="Z27" s="159" t="s">
        <v>827</v>
      </c>
      <c r="AA27" s="136" t="s">
        <v>778</v>
      </c>
      <c r="AB27" s="149">
        <v>5</v>
      </c>
      <c r="AC27" s="150" t="s">
        <v>95</v>
      </c>
      <c r="AD27" s="149"/>
      <c r="AE27" s="150">
        <v>4</v>
      </c>
      <c r="AF27" s="165" t="s">
        <v>780</v>
      </c>
      <c r="AG27" s="152">
        <v>11</v>
      </c>
      <c r="AH27" s="137" t="s">
        <v>875</v>
      </c>
      <c r="AI27" s="153"/>
      <c r="AJ27" s="161"/>
      <c r="AK27" s="160"/>
      <c r="AL27" s="106"/>
      <c r="AM27" s="106"/>
      <c r="AN27" s="106"/>
      <c r="AO27" s="106"/>
      <c r="AP27" s="106"/>
      <c r="AQ27" s="106"/>
      <c r="AR27" s="106"/>
      <c r="AS27" s="106"/>
      <c r="AT27" s="106"/>
      <c r="AU27" s="106"/>
      <c r="AV27" s="106"/>
      <c r="AW27" s="106"/>
      <c r="AX27" s="106"/>
      <c r="AY27" s="106"/>
      <c r="AZ27" s="106"/>
      <c r="BA27" s="106"/>
      <c r="BB27" s="106"/>
      <c r="BC27" s="106"/>
      <c r="BD27" s="106"/>
      <c r="BE27" s="106"/>
      <c r="BF27" s="106"/>
      <c r="BG27" s="106"/>
      <c r="BH27" s="106"/>
      <c r="BI27" s="106"/>
      <c r="BJ27" s="106"/>
      <c r="BK27" s="106"/>
      <c r="BL27" s="106"/>
      <c r="BM27" s="106"/>
      <c r="BN27" s="106"/>
      <c r="BO27" s="106"/>
      <c r="BP27" s="106"/>
      <c r="BQ27" s="106"/>
      <c r="BR27" s="106"/>
      <c r="BS27" s="106"/>
      <c r="BT27" s="106"/>
      <c r="BU27" s="106"/>
      <c r="BV27" s="106"/>
      <c r="BW27" s="106"/>
      <c r="BX27" s="106"/>
      <c r="BY27" s="106"/>
      <c r="BZ27" s="106"/>
      <c r="CA27" s="106"/>
      <c r="CB27" s="106"/>
      <c r="CC27" s="106"/>
      <c r="CD27" s="106"/>
      <c r="CE27" s="106"/>
      <c r="CF27" s="106"/>
      <c r="CG27" s="106"/>
      <c r="CH27" s="106"/>
      <c r="CI27" s="106"/>
      <c r="CJ27" s="106"/>
      <c r="CK27" s="106"/>
      <c r="CL27" s="106"/>
      <c r="CM27" s="106"/>
      <c r="CN27" s="106"/>
      <c r="CO27" s="106"/>
      <c r="CP27" s="106"/>
      <c r="CQ27" s="106"/>
      <c r="CR27" s="106"/>
      <c r="CS27" s="106"/>
      <c r="CT27" s="106"/>
      <c r="CU27" s="106"/>
      <c r="CV27" s="106"/>
      <c r="CW27" s="106"/>
      <c r="CX27" s="106"/>
      <c r="CY27" s="106"/>
      <c r="CZ27" s="106"/>
      <c r="DA27" s="106"/>
      <c r="DB27" s="106"/>
      <c r="DC27" s="106"/>
      <c r="DD27" s="106"/>
      <c r="DE27" s="106"/>
      <c r="DF27" s="106"/>
      <c r="DG27" s="106"/>
      <c r="DH27" s="106"/>
      <c r="DI27" s="106"/>
      <c r="DJ27" s="106"/>
      <c r="DK27" s="106"/>
      <c r="DL27" s="106"/>
      <c r="DM27" s="106"/>
      <c r="DN27" s="106"/>
      <c r="DO27" s="106"/>
      <c r="DP27" s="106"/>
      <c r="DQ27" s="106"/>
      <c r="DR27" s="106"/>
      <c r="DS27" s="106"/>
      <c r="DT27" s="106"/>
      <c r="DU27" s="106"/>
      <c r="DV27" s="106"/>
      <c r="DW27" s="106"/>
      <c r="DX27" s="106"/>
      <c r="DY27" s="106"/>
      <c r="DZ27" s="106"/>
      <c r="EA27" s="106"/>
      <c r="EB27" s="106"/>
      <c r="EC27" s="106"/>
      <c r="ED27" s="106"/>
      <c r="EE27" s="106"/>
      <c r="EF27" s="106"/>
      <c r="EG27" s="106"/>
      <c r="EH27" s="106"/>
      <c r="EI27" s="106"/>
      <c r="EJ27" s="106"/>
      <c r="EK27" s="106"/>
      <c r="EL27" s="106"/>
      <c r="EM27" s="106"/>
      <c r="EN27" s="106"/>
      <c r="EO27" s="106"/>
      <c r="EP27" s="106"/>
      <c r="EQ27" s="106"/>
      <c r="ER27" s="106"/>
      <c r="ES27" s="106"/>
      <c r="ET27" s="106"/>
      <c r="EU27" s="106"/>
      <c r="EV27" s="106"/>
      <c r="EW27" s="106"/>
      <c r="EX27" s="106"/>
      <c r="EY27" s="106"/>
      <c r="EZ27" s="106"/>
      <c r="FA27" s="106"/>
      <c r="FB27" s="106"/>
      <c r="FC27" s="106"/>
      <c r="FD27" s="106"/>
      <c r="FE27" s="106"/>
      <c r="FF27" s="106"/>
      <c r="FG27" s="106"/>
      <c r="FH27" s="106"/>
      <c r="FI27" s="106"/>
      <c r="FJ27" s="106"/>
    </row>
    <row r="28" spans="1:166">
      <c r="A28" s="135">
        <v>40764</v>
      </c>
      <c r="B28" s="136" t="s">
        <v>884</v>
      </c>
      <c r="C28" s="137" t="s">
        <v>76</v>
      </c>
      <c r="D28" s="138">
        <v>0.70347222222222217</v>
      </c>
      <c r="E28" s="136" t="s">
        <v>880</v>
      </c>
      <c r="F28" s="136" t="s">
        <v>881</v>
      </c>
      <c r="G28" s="152" t="s">
        <v>882</v>
      </c>
      <c r="H28" s="152" t="s">
        <v>883</v>
      </c>
      <c r="I28" s="137">
        <v>3488</v>
      </c>
      <c r="J28" s="138">
        <v>0.72916666666666663</v>
      </c>
      <c r="K28" s="136" t="s">
        <v>885</v>
      </c>
      <c r="L28" s="136" t="s">
        <v>886</v>
      </c>
      <c r="M28" s="152" t="s">
        <v>887</v>
      </c>
      <c r="N28" s="152" t="s">
        <v>888</v>
      </c>
      <c r="O28" s="137">
        <v>3501</v>
      </c>
      <c r="P28" s="156"/>
      <c r="Q28" s="157"/>
      <c r="R28" s="158">
        <v>14.735162954039987</v>
      </c>
      <c r="S28" s="143">
        <v>284</v>
      </c>
      <c r="T28" s="87">
        <v>10</v>
      </c>
      <c r="U28" s="144"/>
      <c r="V28" s="136" t="s">
        <v>777</v>
      </c>
      <c r="W28" s="144">
        <v>0</v>
      </c>
      <c r="X28" s="145">
        <v>0</v>
      </c>
      <c r="Y28" s="146">
        <v>0</v>
      </c>
      <c r="Z28" s="159" t="s">
        <v>827</v>
      </c>
      <c r="AA28" s="136" t="s">
        <v>778</v>
      </c>
      <c r="AB28" s="150" t="s">
        <v>889</v>
      </c>
      <c r="AC28" s="150" t="s">
        <v>95</v>
      </c>
      <c r="AD28" s="149"/>
      <c r="AE28" s="150">
        <v>4</v>
      </c>
      <c r="AF28" s="151" t="s">
        <v>780</v>
      </c>
      <c r="AG28" s="152">
        <v>11</v>
      </c>
      <c r="AH28" s="137" t="s">
        <v>875</v>
      </c>
      <c r="AI28" s="153"/>
      <c r="AJ28" s="161"/>
      <c r="AK28" s="160"/>
      <c r="AL28" s="106"/>
      <c r="AM28" s="106"/>
      <c r="AN28" s="106"/>
      <c r="AO28" s="106"/>
      <c r="AP28" s="106"/>
      <c r="AQ28" s="106"/>
      <c r="AR28" s="106"/>
      <c r="AS28" s="106"/>
      <c r="AT28" s="106"/>
      <c r="AU28" s="106"/>
      <c r="AV28" s="106"/>
      <c r="AW28" s="106"/>
      <c r="AX28" s="106"/>
      <c r="AY28" s="106"/>
      <c r="AZ28" s="106"/>
      <c r="BA28" s="106"/>
      <c r="BB28" s="106"/>
      <c r="BC28" s="106"/>
      <c r="BD28" s="106"/>
      <c r="BE28" s="106"/>
      <c r="BF28" s="106"/>
      <c r="BG28" s="106"/>
      <c r="BH28" s="106"/>
      <c r="BI28" s="106"/>
      <c r="BJ28" s="106"/>
      <c r="BK28" s="106"/>
      <c r="BL28" s="106"/>
      <c r="BM28" s="106"/>
      <c r="BN28" s="106"/>
      <c r="BO28" s="106"/>
      <c r="BP28" s="106"/>
      <c r="BQ28" s="106"/>
      <c r="BR28" s="106"/>
      <c r="BS28" s="106"/>
      <c r="BT28" s="106"/>
      <c r="BU28" s="106"/>
      <c r="BV28" s="106"/>
      <c r="BW28" s="106"/>
      <c r="BX28" s="106"/>
      <c r="BY28" s="106"/>
      <c r="BZ28" s="106"/>
      <c r="CA28" s="106"/>
      <c r="CB28" s="106"/>
      <c r="CC28" s="106"/>
      <c r="CD28" s="106"/>
      <c r="CE28" s="106"/>
      <c r="CF28" s="106"/>
      <c r="CG28" s="106"/>
      <c r="CH28" s="106"/>
      <c r="CI28" s="106"/>
      <c r="CJ28" s="106"/>
      <c r="CK28" s="106"/>
      <c r="CL28" s="106"/>
      <c r="CM28" s="106"/>
      <c r="CN28" s="106"/>
      <c r="CO28" s="106"/>
      <c r="CP28" s="106"/>
      <c r="CQ28" s="106"/>
      <c r="CR28" s="106"/>
      <c r="CS28" s="106"/>
      <c r="CT28" s="106"/>
      <c r="CU28" s="106"/>
      <c r="CV28" s="106"/>
      <c r="CW28" s="106"/>
      <c r="CX28" s="106"/>
      <c r="CY28" s="106"/>
      <c r="CZ28" s="106"/>
      <c r="DA28" s="106"/>
      <c r="DB28" s="106"/>
      <c r="DC28" s="106"/>
      <c r="DD28" s="106"/>
      <c r="DE28" s="106"/>
      <c r="DF28" s="106"/>
      <c r="DG28" s="106"/>
      <c r="DH28" s="106"/>
      <c r="DI28" s="106"/>
      <c r="DJ28" s="106"/>
      <c r="DK28" s="106"/>
      <c r="DL28" s="106"/>
      <c r="DM28" s="106"/>
      <c r="DN28" s="106"/>
      <c r="DO28" s="106"/>
      <c r="DP28" s="106"/>
      <c r="DQ28" s="106"/>
      <c r="DR28" s="106"/>
      <c r="DS28" s="106"/>
      <c r="DT28" s="106"/>
      <c r="DU28" s="106"/>
      <c r="DV28" s="106"/>
      <c r="DW28" s="106"/>
      <c r="DX28" s="106"/>
      <c r="DY28" s="106"/>
      <c r="DZ28" s="106"/>
      <c r="EA28" s="106"/>
      <c r="EB28" s="106"/>
      <c r="EC28" s="106"/>
      <c r="ED28" s="106"/>
      <c r="EE28" s="106"/>
      <c r="EF28" s="106"/>
      <c r="EG28" s="106"/>
      <c r="EH28" s="106"/>
      <c r="EI28" s="106"/>
      <c r="EJ28" s="106"/>
      <c r="EK28" s="106"/>
      <c r="EL28" s="106"/>
      <c r="EM28" s="106"/>
      <c r="EN28" s="106"/>
      <c r="EO28" s="106"/>
      <c r="EP28" s="106"/>
      <c r="EQ28" s="106"/>
      <c r="ER28" s="106"/>
      <c r="ES28" s="106"/>
      <c r="ET28" s="106"/>
      <c r="EU28" s="106"/>
      <c r="EV28" s="106"/>
      <c r="EW28" s="106"/>
      <c r="EX28" s="106"/>
      <c r="EY28" s="106"/>
      <c r="EZ28" s="106"/>
      <c r="FA28" s="106"/>
      <c r="FB28" s="106"/>
      <c r="FC28" s="106"/>
      <c r="FD28" s="106"/>
      <c r="FE28" s="106"/>
      <c r="FF28" s="106"/>
      <c r="FG28" s="106"/>
      <c r="FH28" s="106"/>
      <c r="FI28" s="106"/>
      <c r="FJ28" s="106"/>
    </row>
    <row r="29" spans="1:166">
      <c r="A29" s="135">
        <v>40764</v>
      </c>
      <c r="B29" s="136" t="s">
        <v>884</v>
      </c>
      <c r="C29" s="137" t="s">
        <v>76</v>
      </c>
      <c r="D29" s="138">
        <v>0.72916666666666663</v>
      </c>
      <c r="E29" s="136" t="s">
        <v>885</v>
      </c>
      <c r="F29" s="136" t="s">
        <v>886</v>
      </c>
      <c r="G29" s="152" t="s">
        <v>887</v>
      </c>
      <c r="H29" s="152" t="s">
        <v>888</v>
      </c>
      <c r="I29" s="137">
        <v>3501</v>
      </c>
      <c r="J29" s="138">
        <v>0.75</v>
      </c>
      <c r="K29" s="136" t="s">
        <v>890</v>
      </c>
      <c r="L29" s="136" t="s">
        <v>891</v>
      </c>
      <c r="M29" s="152" t="s">
        <v>892</v>
      </c>
      <c r="N29" s="152" t="s">
        <v>893</v>
      </c>
      <c r="O29" s="137">
        <v>3505</v>
      </c>
      <c r="P29" s="156"/>
      <c r="Q29" s="157"/>
      <c r="R29" s="158">
        <v>5.427198195005789</v>
      </c>
      <c r="S29" s="143">
        <v>281</v>
      </c>
      <c r="T29" s="87">
        <v>10</v>
      </c>
      <c r="U29" s="144"/>
      <c r="V29" s="136" t="s">
        <v>777</v>
      </c>
      <c r="W29" s="144">
        <v>0</v>
      </c>
      <c r="X29" s="145">
        <v>0</v>
      </c>
      <c r="Y29" s="146">
        <v>0</v>
      </c>
      <c r="Z29" s="147" t="s">
        <v>797</v>
      </c>
      <c r="AA29" s="136" t="s">
        <v>778</v>
      </c>
      <c r="AB29" s="149">
        <v>5</v>
      </c>
      <c r="AC29" s="150" t="s">
        <v>95</v>
      </c>
      <c r="AD29" s="149"/>
      <c r="AE29" s="150">
        <v>4</v>
      </c>
      <c r="AF29" s="165" t="s">
        <v>780</v>
      </c>
      <c r="AG29" s="152">
        <v>11</v>
      </c>
      <c r="AH29" s="137" t="s">
        <v>875</v>
      </c>
      <c r="AI29" s="153">
        <v>15</v>
      </c>
      <c r="AJ29" s="154" t="s">
        <v>817</v>
      </c>
      <c r="AK29" s="160"/>
      <c r="AL29" s="106"/>
      <c r="AM29" s="106"/>
      <c r="AN29" s="106"/>
      <c r="AO29" s="106"/>
      <c r="AP29" s="106"/>
      <c r="AQ29" s="106"/>
      <c r="AR29" s="106"/>
      <c r="AS29" s="106"/>
      <c r="AT29" s="106"/>
      <c r="AU29" s="106"/>
      <c r="AV29" s="106"/>
      <c r="AW29" s="106"/>
      <c r="AX29" s="106"/>
      <c r="AY29" s="106"/>
      <c r="AZ29" s="106"/>
      <c r="BA29" s="106"/>
      <c r="BB29" s="106"/>
      <c r="BC29" s="106"/>
      <c r="BD29" s="106"/>
      <c r="BE29" s="106"/>
      <c r="BF29" s="106"/>
      <c r="BG29" s="106"/>
      <c r="BH29" s="106"/>
      <c r="BI29" s="106"/>
      <c r="BJ29" s="106"/>
      <c r="BK29" s="106"/>
      <c r="BL29" s="106"/>
      <c r="BM29" s="106"/>
      <c r="BN29" s="106"/>
      <c r="BO29" s="106"/>
      <c r="BP29" s="106"/>
      <c r="BQ29" s="106"/>
      <c r="BR29" s="106"/>
      <c r="BS29" s="106"/>
      <c r="BT29" s="106"/>
      <c r="BU29" s="106"/>
      <c r="BV29" s="106"/>
      <c r="BW29" s="106"/>
      <c r="BX29" s="106"/>
      <c r="BY29" s="106"/>
      <c r="BZ29" s="106"/>
      <c r="CA29" s="106"/>
      <c r="CB29" s="106"/>
      <c r="CC29" s="106"/>
      <c r="CD29" s="106"/>
      <c r="CE29" s="106"/>
      <c r="CF29" s="106"/>
      <c r="CG29" s="106"/>
      <c r="CH29" s="106"/>
      <c r="CI29" s="106"/>
      <c r="CJ29" s="106"/>
      <c r="CK29" s="106"/>
      <c r="CL29" s="106"/>
      <c r="CM29" s="106"/>
      <c r="CN29" s="106"/>
      <c r="CO29" s="106"/>
      <c r="CP29" s="106"/>
      <c r="CQ29" s="106"/>
      <c r="CR29" s="106"/>
      <c r="CS29" s="106"/>
      <c r="CT29" s="106"/>
      <c r="CU29" s="106"/>
      <c r="CV29" s="106"/>
      <c r="CW29" s="106"/>
      <c r="CX29" s="106"/>
      <c r="CY29" s="106"/>
      <c r="CZ29" s="106"/>
      <c r="DA29" s="106"/>
      <c r="DB29" s="106"/>
      <c r="DC29" s="106"/>
      <c r="DD29" s="106"/>
      <c r="DE29" s="106"/>
      <c r="DF29" s="106"/>
      <c r="DG29" s="106"/>
      <c r="DH29" s="106"/>
      <c r="DI29" s="106"/>
      <c r="DJ29" s="106"/>
      <c r="DK29" s="106"/>
      <c r="DL29" s="106"/>
      <c r="DM29" s="106"/>
      <c r="DN29" s="106"/>
      <c r="DO29" s="106"/>
      <c r="DP29" s="106"/>
      <c r="DQ29" s="106"/>
      <c r="DR29" s="106"/>
      <c r="DS29" s="106"/>
      <c r="DT29" s="106"/>
      <c r="DU29" s="106"/>
      <c r="DV29" s="106"/>
      <c r="DW29" s="106"/>
      <c r="DX29" s="106"/>
      <c r="DY29" s="106"/>
      <c r="DZ29" s="106"/>
      <c r="EA29" s="106"/>
      <c r="EB29" s="106"/>
      <c r="EC29" s="106"/>
      <c r="ED29" s="106"/>
      <c r="EE29" s="106"/>
      <c r="EF29" s="106"/>
      <c r="EG29" s="106"/>
      <c r="EH29" s="106"/>
      <c r="EI29" s="106"/>
      <c r="EJ29" s="106"/>
      <c r="EK29" s="106"/>
      <c r="EL29" s="106"/>
      <c r="EM29" s="106"/>
      <c r="EN29" s="106"/>
      <c r="EO29" s="106"/>
      <c r="EP29" s="106"/>
      <c r="EQ29" s="106"/>
      <c r="ER29" s="106"/>
      <c r="ES29" s="106"/>
      <c r="ET29" s="106"/>
      <c r="EU29" s="106"/>
      <c r="EV29" s="106"/>
      <c r="EW29" s="106"/>
      <c r="EX29" s="106"/>
      <c r="EY29" s="106"/>
      <c r="EZ29" s="106"/>
      <c r="FA29" s="106"/>
      <c r="FB29" s="106"/>
      <c r="FC29" s="106"/>
      <c r="FD29" s="106"/>
      <c r="FE29" s="106"/>
      <c r="FF29" s="106"/>
      <c r="FG29" s="106"/>
      <c r="FH29" s="106"/>
      <c r="FI29" s="106"/>
      <c r="FJ29" s="106"/>
    </row>
    <row r="30" spans="1:166">
      <c r="A30" s="135">
        <v>40764</v>
      </c>
      <c r="B30" s="136" t="s">
        <v>147</v>
      </c>
      <c r="C30" s="137" t="s">
        <v>76</v>
      </c>
      <c r="D30" s="138">
        <v>0.75</v>
      </c>
      <c r="E30" s="136" t="s">
        <v>890</v>
      </c>
      <c r="F30" s="136" t="s">
        <v>891</v>
      </c>
      <c r="G30" s="152" t="s">
        <v>892</v>
      </c>
      <c r="H30" s="152" t="s">
        <v>893</v>
      </c>
      <c r="I30" s="137">
        <v>3507</v>
      </c>
      <c r="J30" s="138">
        <v>0.77083333333333337</v>
      </c>
      <c r="K30" s="136" t="s">
        <v>894</v>
      </c>
      <c r="L30" s="136" t="s">
        <v>895</v>
      </c>
      <c r="M30" s="152" t="s">
        <v>896</v>
      </c>
      <c r="N30" s="152" t="s">
        <v>897</v>
      </c>
      <c r="O30" s="137">
        <v>3518</v>
      </c>
      <c r="P30" s="156"/>
      <c r="Q30" s="157"/>
      <c r="R30" s="158">
        <v>10.538992231728082</v>
      </c>
      <c r="S30" s="143">
        <v>282</v>
      </c>
      <c r="T30" s="87">
        <v>10</v>
      </c>
      <c r="U30" s="144"/>
      <c r="V30" s="136" t="s">
        <v>777</v>
      </c>
      <c r="W30" s="144">
        <v>0</v>
      </c>
      <c r="X30" s="145">
        <v>0</v>
      </c>
      <c r="Y30" s="146">
        <v>0</v>
      </c>
      <c r="Z30" s="147" t="s">
        <v>95</v>
      </c>
      <c r="AA30" s="136" t="s">
        <v>778</v>
      </c>
      <c r="AB30" s="149">
        <v>5</v>
      </c>
      <c r="AC30" s="150" t="s">
        <v>95</v>
      </c>
      <c r="AD30" s="149"/>
      <c r="AE30" s="150">
        <v>4</v>
      </c>
      <c r="AF30" s="151" t="s">
        <v>780</v>
      </c>
      <c r="AG30" s="152">
        <v>17</v>
      </c>
      <c r="AH30" s="137" t="s">
        <v>875</v>
      </c>
      <c r="AI30" s="153"/>
      <c r="AJ30" s="161"/>
      <c r="AK30" s="160"/>
      <c r="AL30" s="106"/>
      <c r="AM30" s="106"/>
      <c r="AN30" s="106"/>
      <c r="AO30" s="106"/>
      <c r="AP30" s="106"/>
      <c r="AQ30" s="106"/>
      <c r="AR30" s="106"/>
      <c r="AS30" s="106"/>
      <c r="AT30" s="106"/>
      <c r="AU30" s="106"/>
      <c r="AV30" s="106"/>
      <c r="AW30" s="106"/>
      <c r="AX30" s="106"/>
      <c r="AY30" s="106"/>
      <c r="AZ30" s="106"/>
      <c r="BA30" s="106"/>
      <c r="BB30" s="106"/>
      <c r="BC30" s="106"/>
      <c r="BD30" s="106"/>
      <c r="BE30" s="106"/>
      <c r="BF30" s="106"/>
      <c r="BG30" s="106"/>
      <c r="BH30" s="106"/>
      <c r="BI30" s="106"/>
      <c r="BJ30" s="106"/>
      <c r="BK30" s="106"/>
      <c r="BL30" s="106"/>
      <c r="BM30" s="106"/>
      <c r="BN30" s="106"/>
      <c r="BO30" s="106"/>
      <c r="BP30" s="106"/>
      <c r="BQ30" s="106"/>
      <c r="BR30" s="106"/>
      <c r="BS30" s="106"/>
      <c r="BT30" s="106"/>
      <c r="BU30" s="106"/>
      <c r="BV30" s="106"/>
      <c r="BW30" s="106"/>
      <c r="BX30" s="106"/>
      <c r="BY30" s="106"/>
      <c r="BZ30" s="106"/>
      <c r="CA30" s="106"/>
      <c r="CB30" s="106"/>
      <c r="CC30" s="106"/>
      <c r="CD30" s="106"/>
      <c r="CE30" s="106"/>
      <c r="CF30" s="106"/>
      <c r="CG30" s="106"/>
      <c r="CH30" s="106"/>
      <c r="CI30" s="106"/>
      <c r="CJ30" s="106"/>
      <c r="CK30" s="106"/>
      <c r="CL30" s="106"/>
      <c r="CM30" s="106"/>
      <c r="CN30" s="106"/>
      <c r="CO30" s="106"/>
      <c r="CP30" s="106"/>
      <c r="CQ30" s="106"/>
      <c r="CR30" s="106"/>
      <c r="CS30" s="106"/>
      <c r="CT30" s="106"/>
      <c r="CU30" s="106"/>
      <c r="CV30" s="106"/>
      <c r="CW30" s="106"/>
      <c r="CX30" s="106"/>
      <c r="CY30" s="106"/>
      <c r="CZ30" s="106"/>
      <c r="DA30" s="106"/>
      <c r="DB30" s="106"/>
      <c r="DC30" s="106"/>
      <c r="DD30" s="106"/>
      <c r="DE30" s="106"/>
      <c r="DF30" s="106"/>
      <c r="DG30" s="106"/>
      <c r="DH30" s="106"/>
      <c r="DI30" s="106"/>
      <c r="DJ30" s="106"/>
      <c r="DK30" s="106"/>
      <c r="DL30" s="106"/>
      <c r="DM30" s="106"/>
      <c r="DN30" s="106"/>
      <c r="DO30" s="106"/>
      <c r="DP30" s="106"/>
      <c r="DQ30" s="106"/>
      <c r="DR30" s="106"/>
      <c r="DS30" s="106"/>
      <c r="DT30" s="106"/>
      <c r="DU30" s="106"/>
      <c r="DV30" s="106"/>
      <c r="DW30" s="106"/>
      <c r="DX30" s="106"/>
      <c r="DY30" s="106"/>
      <c r="DZ30" s="106"/>
      <c r="EA30" s="106"/>
      <c r="EB30" s="106"/>
      <c r="EC30" s="106"/>
      <c r="ED30" s="106"/>
      <c r="EE30" s="106"/>
      <c r="EF30" s="106"/>
      <c r="EG30" s="106"/>
      <c r="EH30" s="106"/>
      <c r="EI30" s="106"/>
      <c r="EJ30" s="106"/>
      <c r="EK30" s="106"/>
      <c r="EL30" s="106"/>
      <c r="EM30" s="106"/>
      <c r="EN30" s="106"/>
      <c r="EO30" s="106"/>
      <c r="EP30" s="106"/>
      <c r="EQ30" s="106"/>
      <c r="ER30" s="106"/>
      <c r="ES30" s="106"/>
      <c r="ET30" s="106"/>
      <c r="EU30" s="106"/>
      <c r="EV30" s="106"/>
      <c r="EW30" s="106"/>
      <c r="EX30" s="106"/>
      <c r="EY30" s="106"/>
      <c r="EZ30" s="106"/>
      <c r="FA30" s="106"/>
      <c r="FB30" s="106"/>
      <c r="FC30" s="106"/>
      <c r="FD30" s="106"/>
      <c r="FE30" s="106"/>
      <c r="FF30" s="106"/>
      <c r="FG30" s="106"/>
      <c r="FH30" s="106"/>
      <c r="FI30" s="106"/>
      <c r="FJ30" s="106"/>
    </row>
    <row r="31" spans="1:166">
      <c r="A31" s="135">
        <v>40764</v>
      </c>
      <c r="B31" s="136" t="s">
        <v>147</v>
      </c>
      <c r="C31" s="137" t="s">
        <v>76</v>
      </c>
      <c r="D31" s="138">
        <v>0.77083333333333337</v>
      </c>
      <c r="E31" s="136" t="s">
        <v>894</v>
      </c>
      <c r="F31" s="136" t="s">
        <v>895</v>
      </c>
      <c r="G31" s="152" t="s">
        <v>896</v>
      </c>
      <c r="H31" s="152" t="s">
        <v>897</v>
      </c>
      <c r="I31" s="137">
        <v>3518</v>
      </c>
      <c r="J31" s="138">
        <v>0.79166666666666663</v>
      </c>
      <c r="K31" s="136" t="s">
        <v>898</v>
      </c>
      <c r="L31" s="136" t="s">
        <v>899</v>
      </c>
      <c r="M31" s="152" t="s">
        <v>900</v>
      </c>
      <c r="N31" s="152" t="s">
        <v>901</v>
      </c>
      <c r="O31" s="137">
        <v>3532</v>
      </c>
      <c r="P31" s="156"/>
      <c r="Q31" s="157"/>
      <c r="R31" s="158">
        <v>7.8409579802708684</v>
      </c>
      <c r="S31" s="143">
        <v>282</v>
      </c>
      <c r="T31" s="87">
        <v>10</v>
      </c>
      <c r="U31" s="144"/>
      <c r="V31" s="136" t="s">
        <v>777</v>
      </c>
      <c r="W31" s="144">
        <v>0</v>
      </c>
      <c r="X31" s="145">
        <v>0</v>
      </c>
      <c r="Y31" s="146">
        <v>0</v>
      </c>
      <c r="Z31" s="159" t="s">
        <v>95</v>
      </c>
      <c r="AA31" s="136" t="s">
        <v>778</v>
      </c>
      <c r="AB31" s="150" t="s">
        <v>902</v>
      </c>
      <c r="AC31" s="150" t="s">
        <v>95</v>
      </c>
      <c r="AD31" s="149"/>
      <c r="AE31" s="150">
        <v>4</v>
      </c>
      <c r="AF31" s="151" t="s">
        <v>780</v>
      </c>
      <c r="AG31" s="152">
        <v>17</v>
      </c>
      <c r="AH31" s="137" t="s">
        <v>875</v>
      </c>
      <c r="AI31" s="153"/>
      <c r="AJ31" s="161"/>
      <c r="AK31" s="160"/>
      <c r="AL31" s="106"/>
      <c r="AM31" s="106"/>
      <c r="AN31" s="106"/>
      <c r="AO31" s="106"/>
      <c r="AP31" s="106"/>
      <c r="AQ31" s="106"/>
      <c r="AR31" s="106"/>
      <c r="AS31" s="106"/>
      <c r="AT31" s="106"/>
      <c r="AU31" s="106"/>
      <c r="AV31" s="106"/>
      <c r="AW31" s="106"/>
      <c r="AX31" s="106"/>
      <c r="AY31" s="106"/>
      <c r="AZ31" s="106"/>
      <c r="BA31" s="106"/>
      <c r="BB31" s="106"/>
      <c r="BC31" s="106"/>
      <c r="BD31" s="106"/>
      <c r="BE31" s="106"/>
      <c r="BF31" s="106"/>
      <c r="BG31" s="106"/>
      <c r="BH31" s="106"/>
      <c r="BI31" s="106"/>
      <c r="BJ31" s="106"/>
      <c r="BK31" s="106"/>
      <c r="BL31" s="106"/>
      <c r="BM31" s="106"/>
      <c r="BN31" s="106"/>
      <c r="BO31" s="106"/>
      <c r="BP31" s="106"/>
      <c r="BQ31" s="106"/>
      <c r="BR31" s="106"/>
      <c r="BS31" s="106"/>
      <c r="BT31" s="106"/>
      <c r="BU31" s="106"/>
      <c r="BV31" s="106"/>
      <c r="BW31" s="106"/>
      <c r="BX31" s="106"/>
      <c r="BY31" s="106"/>
      <c r="BZ31" s="106"/>
      <c r="CA31" s="106"/>
      <c r="CB31" s="106"/>
      <c r="CC31" s="106"/>
      <c r="CD31" s="106"/>
      <c r="CE31" s="106"/>
      <c r="CF31" s="106"/>
      <c r="CG31" s="106"/>
      <c r="CH31" s="106"/>
      <c r="CI31" s="106"/>
      <c r="CJ31" s="106"/>
      <c r="CK31" s="106"/>
      <c r="CL31" s="106"/>
      <c r="CM31" s="106"/>
      <c r="CN31" s="106"/>
      <c r="CO31" s="106"/>
      <c r="CP31" s="106"/>
      <c r="CQ31" s="106"/>
      <c r="CR31" s="106"/>
      <c r="CS31" s="106"/>
      <c r="CT31" s="106"/>
      <c r="CU31" s="106"/>
      <c r="CV31" s="106"/>
      <c r="CW31" s="106"/>
      <c r="CX31" s="106"/>
      <c r="CY31" s="106"/>
      <c r="CZ31" s="106"/>
      <c r="DA31" s="106"/>
      <c r="DB31" s="106"/>
      <c r="DC31" s="106"/>
      <c r="DD31" s="106"/>
      <c r="DE31" s="106"/>
      <c r="DF31" s="106"/>
      <c r="DG31" s="106"/>
      <c r="DH31" s="106"/>
      <c r="DI31" s="106"/>
      <c r="DJ31" s="106"/>
      <c r="DK31" s="106"/>
      <c r="DL31" s="106"/>
      <c r="DM31" s="106"/>
      <c r="DN31" s="106"/>
      <c r="DO31" s="106"/>
      <c r="DP31" s="106"/>
      <c r="DQ31" s="106"/>
      <c r="DR31" s="106"/>
      <c r="DS31" s="106"/>
      <c r="DT31" s="106"/>
      <c r="DU31" s="106"/>
      <c r="DV31" s="106"/>
      <c r="DW31" s="106"/>
      <c r="DX31" s="106"/>
      <c r="DY31" s="106"/>
      <c r="DZ31" s="106"/>
      <c r="EA31" s="106"/>
      <c r="EB31" s="106"/>
      <c r="EC31" s="106"/>
      <c r="ED31" s="106"/>
      <c r="EE31" s="106"/>
      <c r="EF31" s="106"/>
      <c r="EG31" s="106"/>
      <c r="EH31" s="106"/>
      <c r="EI31" s="106"/>
      <c r="EJ31" s="106"/>
      <c r="EK31" s="106"/>
      <c r="EL31" s="106"/>
      <c r="EM31" s="106"/>
      <c r="EN31" s="106"/>
      <c r="EO31" s="106"/>
      <c r="EP31" s="106"/>
      <c r="EQ31" s="106"/>
      <c r="ER31" s="106"/>
      <c r="ES31" s="106"/>
      <c r="ET31" s="106"/>
      <c r="EU31" s="106"/>
      <c r="EV31" s="106"/>
      <c r="EW31" s="106"/>
      <c r="EX31" s="106"/>
      <c r="EY31" s="106"/>
      <c r="EZ31" s="106"/>
      <c r="FA31" s="106"/>
      <c r="FB31" s="106"/>
      <c r="FC31" s="106"/>
      <c r="FD31" s="106"/>
      <c r="FE31" s="106"/>
      <c r="FF31" s="106"/>
      <c r="FG31" s="106"/>
      <c r="FH31" s="106"/>
      <c r="FI31" s="106"/>
      <c r="FJ31" s="106"/>
    </row>
    <row r="32" spans="1:166">
      <c r="A32" s="135">
        <v>40764</v>
      </c>
      <c r="B32" s="136" t="s">
        <v>454</v>
      </c>
      <c r="C32" s="137" t="s">
        <v>76</v>
      </c>
      <c r="D32" s="138">
        <v>0.79166666666666663</v>
      </c>
      <c r="E32" s="136" t="s">
        <v>898</v>
      </c>
      <c r="F32" s="136" t="s">
        <v>899</v>
      </c>
      <c r="G32" s="152" t="s">
        <v>900</v>
      </c>
      <c r="H32" s="152" t="s">
        <v>901</v>
      </c>
      <c r="I32" s="137">
        <v>3532</v>
      </c>
      <c r="J32" s="138">
        <v>0.81319444444444444</v>
      </c>
      <c r="K32" s="136" t="s">
        <v>903</v>
      </c>
      <c r="L32" s="136" t="s">
        <v>904</v>
      </c>
      <c r="M32" s="152" t="s">
        <v>905</v>
      </c>
      <c r="N32" s="152" t="s">
        <v>906</v>
      </c>
      <c r="O32" s="137">
        <v>3547</v>
      </c>
      <c r="P32" s="156"/>
      <c r="Q32" s="157"/>
      <c r="R32" s="158">
        <v>11.959205164963858</v>
      </c>
      <c r="S32" s="143">
        <v>283</v>
      </c>
      <c r="T32" s="87">
        <v>10</v>
      </c>
      <c r="U32" s="144"/>
      <c r="V32" s="136" t="s">
        <v>777</v>
      </c>
      <c r="W32" s="144">
        <v>0</v>
      </c>
      <c r="X32" s="145">
        <v>0</v>
      </c>
      <c r="Y32" s="146">
        <v>0</v>
      </c>
      <c r="Z32" s="147" t="s">
        <v>95</v>
      </c>
      <c r="AA32" s="136" t="s">
        <v>778</v>
      </c>
      <c r="AB32" s="149">
        <v>5</v>
      </c>
      <c r="AC32" s="149" t="s">
        <v>95</v>
      </c>
      <c r="AD32" s="149"/>
      <c r="AE32" s="150">
        <v>3</v>
      </c>
      <c r="AF32" s="151" t="s">
        <v>780</v>
      </c>
      <c r="AG32" s="152">
        <v>12</v>
      </c>
      <c r="AH32" s="137" t="s">
        <v>875</v>
      </c>
      <c r="AI32" s="153"/>
      <c r="AJ32" s="161"/>
      <c r="AK32" s="160"/>
      <c r="AL32" s="106"/>
      <c r="AM32" s="106"/>
      <c r="AN32" s="106"/>
      <c r="AO32" s="106"/>
      <c r="AP32" s="106"/>
      <c r="AQ32" s="106"/>
      <c r="AR32" s="106"/>
      <c r="AS32" s="106"/>
      <c r="AT32" s="106"/>
      <c r="AU32" s="106"/>
      <c r="AV32" s="106"/>
      <c r="AW32" s="106"/>
      <c r="AX32" s="106"/>
      <c r="AY32" s="106"/>
      <c r="AZ32" s="106"/>
      <c r="BA32" s="106"/>
      <c r="BB32" s="106"/>
      <c r="BC32" s="106"/>
      <c r="BD32" s="106"/>
      <c r="BE32" s="106"/>
      <c r="BF32" s="106"/>
      <c r="BG32" s="106"/>
      <c r="BH32" s="106"/>
      <c r="BI32" s="106"/>
      <c r="BJ32" s="106"/>
      <c r="BK32" s="106"/>
      <c r="BL32" s="106"/>
      <c r="BM32" s="106"/>
      <c r="BN32" s="106"/>
      <c r="BO32" s="106"/>
      <c r="BP32" s="106"/>
      <c r="BQ32" s="106"/>
      <c r="BR32" s="106"/>
      <c r="BS32" s="106"/>
      <c r="BT32" s="106"/>
      <c r="BU32" s="106"/>
      <c r="BV32" s="106"/>
      <c r="BW32" s="106"/>
      <c r="BX32" s="106"/>
      <c r="BY32" s="106"/>
      <c r="BZ32" s="106"/>
      <c r="CA32" s="106"/>
      <c r="CB32" s="106"/>
      <c r="CC32" s="106"/>
      <c r="CD32" s="106"/>
      <c r="CE32" s="106"/>
      <c r="CF32" s="106"/>
      <c r="CG32" s="106"/>
      <c r="CH32" s="106"/>
      <c r="CI32" s="106"/>
      <c r="CJ32" s="106"/>
      <c r="CK32" s="106"/>
      <c r="CL32" s="106"/>
      <c r="CM32" s="106"/>
      <c r="CN32" s="106"/>
      <c r="CO32" s="106"/>
      <c r="CP32" s="106"/>
      <c r="CQ32" s="106"/>
      <c r="CR32" s="106"/>
      <c r="CS32" s="106"/>
      <c r="CT32" s="106"/>
      <c r="CU32" s="106"/>
      <c r="CV32" s="106"/>
      <c r="CW32" s="106"/>
      <c r="CX32" s="106"/>
      <c r="CY32" s="106"/>
      <c r="CZ32" s="106"/>
      <c r="DA32" s="106"/>
      <c r="DB32" s="106"/>
      <c r="DC32" s="106"/>
      <c r="DD32" s="106"/>
      <c r="DE32" s="106"/>
      <c r="DF32" s="106"/>
      <c r="DG32" s="106"/>
      <c r="DH32" s="106"/>
      <c r="DI32" s="106"/>
      <c r="DJ32" s="106"/>
      <c r="DK32" s="106"/>
      <c r="DL32" s="106"/>
      <c r="DM32" s="106"/>
      <c r="DN32" s="106"/>
      <c r="DO32" s="106"/>
      <c r="DP32" s="106"/>
      <c r="DQ32" s="106"/>
      <c r="DR32" s="106"/>
      <c r="DS32" s="106"/>
      <c r="DT32" s="106"/>
      <c r="DU32" s="106"/>
      <c r="DV32" s="106"/>
      <c r="DW32" s="106"/>
      <c r="DX32" s="106"/>
      <c r="DY32" s="106"/>
      <c r="DZ32" s="106"/>
      <c r="EA32" s="106"/>
      <c r="EB32" s="106"/>
      <c r="EC32" s="106"/>
      <c r="ED32" s="106"/>
      <c r="EE32" s="106"/>
      <c r="EF32" s="106"/>
      <c r="EG32" s="106"/>
      <c r="EH32" s="106"/>
      <c r="EI32" s="106"/>
      <c r="EJ32" s="106"/>
      <c r="EK32" s="106"/>
      <c r="EL32" s="106"/>
      <c r="EM32" s="106"/>
      <c r="EN32" s="106"/>
      <c r="EO32" s="106"/>
      <c r="EP32" s="106"/>
      <c r="EQ32" s="106"/>
      <c r="ER32" s="106"/>
      <c r="ES32" s="106"/>
      <c r="ET32" s="106"/>
      <c r="EU32" s="106"/>
      <c r="EV32" s="106"/>
      <c r="EW32" s="106"/>
      <c r="EX32" s="106"/>
      <c r="EY32" s="106"/>
      <c r="EZ32" s="106"/>
      <c r="FA32" s="106"/>
      <c r="FB32" s="106"/>
      <c r="FC32" s="106"/>
      <c r="FD32" s="106"/>
      <c r="FE32" s="106"/>
      <c r="FF32" s="106"/>
      <c r="FG32" s="106"/>
      <c r="FH32" s="106"/>
      <c r="FI32" s="106"/>
      <c r="FJ32" s="106"/>
    </row>
    <row r="33" spans="1:166">
      <c r="A33" s="135">
        <v>40764</v>
      </c>
      <c r="B33" s="136" t="s">
        <v>454</v>
      </c>
      <c r="C33" s="137" t="s">
        <v>76</v>
      </c>
      <c r="D33" s="138">
        <v>0.81319444444444444</v>
      </c>
      <c r="E33" s="136" t="s">
        <v>903</v>
      </c>
      <c r="F33" s="136" t="s">
        <v>904</v>
      </c>
      <c r="G33" s="152" t="s">
        <v>905</v>
      </c>
      <c r="H33" s="152" t="s">
        <v>906</v>
      </c>
      <c r="I33" s="137">
        <v>3547</v>
      </c>
      <c r="J33" s="138">
        <v>0.83333333333333337</v>
      </c>
      <c r="K33" s="136" t="s">
        <v>907</v>
      </c>
      <c r="L33" s="136" t="s">
        <v>908</v>
      </c>
      <c r="M33" s="152" t="s">
        <v>909</v>
      </c>
      <c r="N33" s="152" t="s">
        <v>910</v>
      </c>
      <c r="O33" s="137">
        <v>3548</v>
      </c>
      <c r="P33" s="156"/>
      <c r="Q33" s="157"/>
      <c r="R33" s="158">
        <v>8.5661047606531042</v>
      </c>
      <c r="S33" s="143">
        <v>280</v>
      </c>
      <c r="T33" s="87">
        <v>10.8</v>
      </c>
      <c r="U33" s="144"/>
      <c r="V33" s="136" t="s">
        <v>777</v>
      </c>
      <c r="W33" s="144">
        <v>0</v>
      </c>
      <c r="X33" s="145">
        <v>0</v>
      </c>
      <c r="Y33" s="146">
        <v>0</v>
      </c>
      <c r="Z33" s="147" t="s">
        <v>827</v>
      </c>
      <c r="AA33" s="136" t="s">
        <v>778</v>
      </c>
      <c r="AB33" s="150" t="s">
        <v>889</v>
      </c>
      <c r="AC33" s="150" t="s">
        <v>95</v>
      </c>
      <c r="AD33" s="149"/>
      <c r="AE33" s="150">
        <v>2</v>
      </c>
      <c r="AF33" s="151" t="s">
        <v>780</v>
      </c>
      <c r="AG33" s="152">
        <v>10</v>
      </c>
      <c r="AH33" s="137" t="s">
        <v>875</v>
      </c>
      <c r="AI33" s="153"/>
      <c r="AJ33" s="161"/>
      <c r="AK33" s="160"/>
      <c r="AL33" s="106"/>
      <c r="AM33" s="106"/>
      <c r="AN33" s="106"/>
      <c r="AO33" s="106"/>
      <c r="AP33" s="106"/>
      <c r="AQ33" s="106"/>
      <c r="AR33" s="106"/>
      <c r="AS33" s="106"/>
      <c r="AT33" s="106"/>
      <c r="AU33" s="106"/>
      <c r="AV33" s="106"/>
      <c r="AW33" s="106"/>
      <c r="AX33" s="106"/>
      <c r="AY33" s="106"/>
      <c r="AZ33" s="106"/>
      <c r="BA33" s="106"/>
      <c r="BB33" s="106"/>
      <c r="BC33" s="106"/>
      <c r="BD33" s="106"/>
      <c r="BE33" s="106"/>
      <c r="BF33" s="106"/>
      <c r="BG33" s="106"/>
      <c r="BH33" s="106"/>
      <c r="BI33" s="106"/>
      <c r="BJ33" s="106"/>
      <c r="BK33" s="106"/>
      <c r="BL33" s="106"/>
      <c r="BM33" s="106"/>
      <c r="BN33" s="106"/>
      <c r="BO33" s="106"/>
      <c r="BP33" s="106"/>
      <c r="BQ33" s="106"/>
      <c r="BR33" s="106"/>
      <c r="BS33" s="106"/>
      <c r="BT33" s="106"/>
      <c r="BU33" s="106"/>
      <c r="BV33" s="106"/>
      <c r="BW33" s="106"/>
      <c r="BX33" s="106"/>
      <c r="BY33" s="106"/>
      <c r="BZ33" s="106"/>
      <c r="CA33" s="106"/>
      <c r="CB33" s="106"/>
      <c r="CC33" s="106"/>
      <c r="CD33" s="106"/>
      <c r="CE33" s="106"/>
      <c r="CF33" s="106"/>
      <c r="CG33" s="106"/>
      <c r="CH33" s="106"/>
      <c r="CI33" s="106"/>
      <c r="CJ33" s="106"/>
      <c r="CK33" s="106"/>
      <c r="CL33" s="106"/>
      <c r="CM33" s="106"/>
      <c r="CN33" s="106"/>
      <c r="CO33" s="106"/>
      <c r="CP33" s="106"/>
      <c r="CQ33" s="106"/>
      <c r="CR33" s="106"/>
      <c r="CS33" s="106"/>
      <c r="CT33" s="106"/>
      <c r="CU33" s="106"/>
      <c r="CV33" s="106"/>
      <c r="CW33" s="106"/>
      <c r="CX33" s="106"/>
      <c r="CY33" s="106"/>
      <c r="CZ33" s="106"/>
      <c r="DA33" s="106"/>
      <c r="DB33" s="106"/>
      <c r="DC33" s="106"/>
      <c r="DD33" s="106"/>
      <c r="DE33" s="106"/>
      <c r="DF33" s="106"/>
      <c r="DG33" s="106"/>
      <c r="DH33" s="106"/>
      <c r="DI33" s="106"/>
      <c r="DJ33" s="106"/>
      <c r="DK33" s="106"/>
      <c r="DL33" s="106"/>
      <c r="DM33" s="106"/>
      <c r="DN33" s="106"/>
      <c r="DO33" s="106"/>
      <c r="DP33" s="106"/>
      <c r="DQ33" s="106"/>
      <c r="DR33" s="106"/>
      <c r="DS33" s="106"/>
      <c r="DT33" s="106"/>
      <c r="DU33" s="106"/>
      <c r="DV33" s="106"/>
      <c r="DW33" s="106"/>
      <c r="DX33" s="106"/>
      <c r="DY33" s="106"/>
      <c r="DZ33" s="106"/>
      <c r="EA33" s="106"/>
      <c r="EB33" s="106"/>
      <c r="EC33" s="106"/>
      <c r="ED33" s="106"/>
      <c r="EE33" s="106"/>
      <c r="EF33" s="106"/>
      <c r="EG33" s="106"/>
      <c r="EH33" s="106"/>
      <c r="EI33" s="106"/>
      <c r="EJ33" s="106"/>
      <c r="EK33" s="106"/>
      <c r="EL33" s="106"/>
      <c r="EM33" s="106"/>
      <c r="EN33" s="106"/>
      <c r="EO33" s="106"/>
      <c r="EP33" s="106"/>
      <c r="EQ33" s="106"/>
      <c r="ER33" s="106"/>
      <c r="ES33" s="106"/>
      <c r="ET33" s="106"/>
      <c r="EU33" s="106"/>
      <c r="EV33" s="106"/>
      <c r="EW33" s="106"/>
      <c r="EX33" s="106"/>
      <c r="EY33" s="106"/>
      <c r="EZ33" s="106"/>
      <c r="FA33" s="106"/>
      <c r="FB33" s="106"/>
      <c r="FC33" s="106"/>
      <c r="FD33" s="106"/>
      <c r="FE33" s="106"/>
      <c r="FF33" s="106"/>
      <c r="FG33" s="106"/>
      <c r="FH33" s="106"/>
      <c r="FI33" s="106"/>
      <c r="FJ33" s="106"/>
    </row>
    <row r="34" spans="1:166">
      <c r="A34" s="135">
        <v>40764</v>
      </c>
      <c r="B34" s="136" t="s">
        <v>911</v>
      </c>
      <c r="C34" s="137" t="s">
        <v>76</v>
      </c>
      <c r="D34" s="138">
        <v>0.83333333333333337</v>
      </c>
      <c r="E34" s="136" t="s">
        <v>907</v>
      </c>
      <c r="F34" s="136" t="s">
        <v>908</v>
      </c>
      <c r="G34" s="152" t="s">
        <v>909</v>
      </c>
      <c r="H34" s="152" t="s">
        <v>910</v>
      </c>
      <c r="I34" s="137">
        <v>3548</v>
      </c>
      <c r="J34" s="138">
        <v>0.85416666666666663</v>
      </c>
      <c r="K34" s="136" t="s">
        <v>912</v>
      </c>
      <c r="L34" s="136" t="s">
        <v>913</v>
      </c>
      <c r="M34" s="152" t="s">
        <v>914</v>
      </c>
      <c r="N34" s="152" t="s">
        <v>915</v>
      </c>
      <c r="O34" s="137">
        <v>3561</v>
      </c>
      <c r="P34" s="156"/>
      <c r="Q34" s="157"/>
      <c r="R34" s="158">
        <v>10.636586034838349</v>
      </c>
      <c r="S34" s="143">
        <v>280</v>
      </c>
      <c r="T34" s="87">
        <v>10.8</v>
      </c>
      <c r="U34" s="144"/>
      <c r="V34" s="136" t="s">
        <v>777</v>
      </c>
      <c r="W34" s="144">
        <v>0</v>
      </c>
      <c r="X34" s="145">
        <v>0</v>
      </c>
      <c r="Y34" s="146">
        <v>0</v>
      </c>
      <c r="Z34" s="147" t="s">
        <v>827</v>
      </c>
      <c r="AA34" s="136" t="s">
        <v>778</v>
      </c>
      <c r="AB34" s="150" t="s">
        <v>889</v>
      </c>
      <c r="AC34" s="150" t="s">
        <v>95</v>
      </c>
      <c r="AD34" s="149"/>
      <c r="AE34" s="150">
        <v>2</v>
      </c>
      <c r="AF34" s="151" t="s">
        <v>780</v>
      </c>
      <c r="AG34" s="152">
        <v>10</v>
      </c>
      <c r="AH34" s="137" t="s">
        <v>875</v>
      </c>
      <c r="AI34" s="153"/>
      <c r="AJ34" s="154" t="s">
        <v>916</v>
      </c>
      <c r="AK34" s="160"/>
      <c r="AL34" s="106"/>
      <c r="AM34" s="106"/>
      <c r="AN34" s="106"/>
      <c r="AO34" s="106"/>
      <c r="AP34" s="106"/>
      <c r="AQ34" s="106"/>
      <c r="AR34" s="106"/>
      <c r="AS34" s="106"/>
      <c r="AT34" s="106"/>
      <c r="AU34" s="106"/>
      <c r="AV34" s="106"/>
      <c r="AW34" s="106"/>
      <c r="AX34" s="106"/>
      <c r="AY34" s="106"/>
      <c r="AZ34" s="106"/>
      <c r="BA34" s="106"/>
      <c r="BB34" s="106"/>
      <c r="BC34" s="106"/>
      <c r="BD34" s="106"/>
      <c r="BE34" s="106"/>
      <c r="BF34" s="106"/>
      <c r="BG34" s="106"/>
      <c r="BH34" s="106"/>
      <c r="BI34" s="106"/>
      <c r="BJ34" s="106"/>
      <c r="BK34" s="106"/>
      <c r="BL34" s="106"/>
      <c r="BM34" s="106"/>
      <c r="BN34" s="106"/>
      <c r="BO34" s="106"/>
      <c r="BP34" s="106"/>
      <c r="BQ34" s="106"/>
      <c r="BR34" s="106"/>
      <c r="BS34" s="106"/>
      <c r="BT34" s="106"/>
      <c r="BU34" s="106"/>
      <c r="BV34" s="106"/>
      <c r="BW34" s="106"/>
      <c r="BX34" s="106"/>
      <c r="BY34" s="106"/>
      <c r="BZ34" s="106"/>
      <c r="CA34" s="106"/>
      <c r="CB34" s="106"/>
      <c r="CC34" s="106"/>
      <c r="CD34" s="106"/>
      <c r="CE34" s="106"/>
      <c r="CF34" s="106"/>
      <c r="CG34" s="106"/>
      <c r="CH34" s="106"/>
      <c r="CI34" s="106"/>
      <c r="CJ34" s="106"/>
      <c r="CK34" s="106"/>
      <c r="CL34" s="106"/>
      <c r="CM34" s="106"/>
      <c r="CN34" s="106"/>
      <c r="CO34" s="106"/>
      <c r="CP34" s="106"/>
      <c r="CQ34" s="106"/>
      <c r="CR34" s="106"/>
      <c r="CS34" s="106"/>
      <c r="CT34" s="106"/>
      <c r="CU34" s="106"/>
      <c r="CV34" s="106"/>
      <c r="CW34" s="106"/>
      <c r="CX34" s="106"/>
      <c r="CY34" s="106"/>
      <c r="CZ34" s="106"/>
      <c r="DA34" s="106"/>
      <c r="DB34" s="106"/>
      <c r="DC34" s="106"/>
      <c r="DD34" s="106"/>
      <c r="DE34" s="106"/>
      <c r="DF34" s="106"/>
      <c r="DG34" s="106"/>
      <c r="DH34" s="106"/>
      <c r="DI34" s="106"/>
      <c r="DJ34" s="106"/>
      <c r="DK34" s="106"/>
      <c r="DL34" s="106"/>
      <c r="DM34" s="106"/>
      <c r="DN34" s="106"/>
      <c r="DO34" s="106"/>
      <c r="DP34" s="106"/>
      <c r="DQ34" s="106"/>
      <c r="DR34" s="106"/>
      <c r="DS34" s="106"/>
      <c r="DT34" s="106"/>
      <c r="DU34" s="106"/>
      <c r="DV34" s="106"/>
      <c r="DW34" s="106"/>
      <c r="DX34" s="106"/>
      <c r="DY34" s="106"/>
      <c r="DZ34" s="106"/>
      <c r="EA34" s="106"/>
      <c r="EB34" s="106"/>
      <c r="EC34" s="106"/>
      <c r="ED34" s="106"/>
      <c r="EE34" s="106"/>
      <c r="EF34" s="106"/>
      <c r="EG34" s="106"/>
      <c r="EH34" s="106"/>
      <c r="EI34" s="106"/>
      <c r="EJ34" s="106"/>
      <c r="EK34" s="106"/>
      <c r="EL34" s="106"/>
      <c r="EM34" s="106"/>
      <c r="EN34" s="106"/>
      <c r="EO34" s="106"/>
      <c r="EP34" s="106"/>
      <c r="EQ34" s="106"/>
      <c r="ER34" s="106"/>
      <c r="ES34" s="106"/>
      <c r="ET34" s="106"/>
      <c r="EU34" s="106"/>
      <c r="EV34" s="106"/>
      <c r="EW34" s="106"/>
      <c r="EX34" s="106"/>
      <c r="EY34" s="106"/>
      <c r="EZ34" s="106"/>
      <c r="FA34" s="106"/>
      <c r="FB34" s="106"/>
      <c r="FC34" s="106"/>
      <c r="FD34" s="106"/>
      <c r="FE34" s="106"/>
      <c r="FF34" s="106"/>
      <c r="FG34" s="106"/>
      <c r="FH34" s="106"/>
      <c r="FI34" s="106"/>
      <c r="FJ34" s="106"/>
    </row>
    <row r="35" spans="1:166">
      <c r="A35" s="135">
        <v>40764</v>
      </c>
      <c r="B35" s="136" t="s">
        <v>911</v>
      </c>
      <c r="C35" s="137" t="s">
        <v>76</v>
      </c>
      <c r="D35" s="138">
        <v>0.85416666666666663</v>
      </c>
      <c r="E35" s="136" t="s">
        <v>912</v>
      </c>
      <c r="F35" s="136" t="s">
        <v>913</v>
      </c>
      <c r="G35" s="152" t="s">
        <v>914</v>
      </c>
      <c r="H35" s="152" t="s">
        <v>915</v>
      </c>
      <c r="I35" s="137">
        <v>3561</v>
      </c>
      <c r="J35" s="138">
        <v>0.875</v>
      </c>
      <c r="K35" s="136" t="s">
        <v>917</v>
      </c>
      <c r="L35" s="136" t="s">
        <v>918</v>
      </c>
      <c r="M35" s="152" t="s">
        <v>919</v>
      </c>
      <c r="N35" s="152" t="s">
        <v>920</v>
      </c>
      <c r="O35" s="137">
        <v>3561</v>
      </c>
      <c r="P35" s="156"/>
      <c r="Q35" s="157"/>
      <c r="R35" s="158">
        <v>8.5020503775884677</v>
      </c>
      <c r="S35" s="143">
        <v>279</v>
      </c>
      <c r="T35" s="87">
        <v>11</v>
      </c>
      <c r="U35" s="144"/>
      <c r="V35" s="136" t="s">
        <v>777</v>
      </c>
      <c r="W35" s="144">
        <v>0</v>
      </c>
      <c r="X35" s="145">
        <v>0</v>
      </c>
      <c r="Y35" s="146">
        <v>0</v>
      </c>
      <c r="Z35" s="159" t="s">
        <v>95</v>
      </c>
      <c r="AA35" s="136" t="s">
        <v>778</v>
      </c>
      <c r="AB35" s="149">
        <v>2</v>
      </c>
      <c r="AC35" s="150" t="s">
        <v>95</v>
      </c>
      <c r="AD35" s="149"/>
      <c r="AE35" s="150">
        <v>2</v>
      </c>
      <c r="AF35" s="151" t="s">
        <v>780</v>
      </c>
      <c r="AG35" s="152">
        <v>12</v>
      </c>
      <c r="AH35" s="137" t="s">
        <v>875</v>
      </c>
      <c r="AI35" s="153"/>
      <c r="AJ35" s="161"/>
      <c r="AK35" s="160"/>
      <c r="AL35" s="106"/>
      <c r="AM35" s="106"/>
      <c r="AN35" s="106"/>
      <c r="AO35" s="106"/>
      <c r="AP35" s="106"/>
      <c r="AQ35" s="106"/>
      <c r="AR35" s="106"/>
      <c r="AS35" s="106"/>
      <c r="AT35" s="106"/>
      <c r="AU35" s="106"/>
      <c r="AV35" s="106"/>
      <c r="AW35" s="106"/>
      <c r="AX35" s="106"/>
      <c r="AY35" s="106"/>
      <c r="AZ35" s="106"/>
      <c r="BA35" s="106"/>
      <c r="BB35" s="106"/>
      <c r="BC35" s="106"/>
      <c r="BD35" s="106"/>
      <c r="BE35" s="106"/>
      <c r="BF35" s="106"/>
      <c r="BG35" s="106"/>
      <c r="BH35" s="106"/>
      <c r="BI35" s="106"/>
      <c r="BJ35" s="106"/>
      <c r="BK35" s="106"/>
      <c r="BL35" s="106"/>
      <c r="BM35" s="106"/>
      <c r="BN35" s="106"/>
      <c r="BO35" s="106"/>
      <c r="BP35" s="106"/>
      <c r="BQ35" s="106"/>
      <c r="BR35" s="106"/>
      <c r="BS35" s="106"/>
      <c r="BT35" s="106"/>
      <c r="BU35" s="106"/>
      <c r="BV35" s="106"/>
      <c r="BW35" s="106"/>
      <c r="BX35" s="106"/>
      <c r="BY35" s="106"/>
      <c r="BZ35" s="106"/>
      <c r="CA35" s="106"/>
      <c r="CB35" s="106"/>
      <c r="CC35" s="106"/>
      <c r="CD35" s="106"/>
      <c r="CE35" s="106"/>
      <c r="CF35" s="106"/>
      <c r="CG35" s="106"/>
      <c r="CH35" s="106"/>
      <c r="CI35" s="106"/>
      <c r="CJ35" s="106"/>
      <c r="CK35" s="106"/>
      <c r="CL35" s="106"/>
      <c r="CM35" s="106"/>
      <c r="CN35" s="106"/>
      <c r="CO35" s="106"/>
      <c r="CP35" s="106"/>
      <c r="CQ35" s="106"/>
      <c r="CR35" s="106"/>
      <c r="CS35" s="106"/>
      <c r="CT35" s="106"/>
      <c r="CU35" s="106"/>
      <c r="CV35" s="106"/>
      <c r="CW35" s="106"/>
      <c r="CX35" s="106"/>
      <c r="CY35" s="106"/>
      <c r="CZ35" s="106"/>
      <c r="DA35" s="106"/>
      <c r="DB35" s="106"/>
      <c r="DC35" s="106"/>
      <c r="DD35" s="106"/>
      <c r="DE35" s="106"/>
      <c r="DF35" s="106"/>
      <c r="DG35" s="106"/>
      <c r="DH35" s="106"/>
      <c r="DI35" s="106"/>
      <c r="DJ35" s="106"/>
      <c r="DK35" s="106"/>
      <c r="DL35" s="106"/>
      <c r="DM35" s="106"/>
      <c r="DN35" s="106"/>
      <c r="DO35" s="106"/>
      <c r="DP35" s="106"/>
      <c r="DQ35" s="106"/>
      <c r="DR35" s="106"/>
      <c r="DS35" s="106"/>
      <c r="DT35" s="106"/>
      <c r="DU35" s="106"/>
      <c r="DV35" s="106"/>
      <c r="DW35" s="106"/>
      <c r="DX35" s="106"/>
      <c r="DY35" s="106"/>
      <c r="DZ35" s="106"/>
      <c r="EA35" s="106"/>
      <c r="EB35" s="106"/>
      <c r="EC35" s="106"/>
      <c r="ED35" s="106"/>
      <c r="EE35" s="106"/>
      <c r="EF35" s="106"/>
      <c r="EG35" s="106"/>
      <c r="EH35" s="106"/>
      <c r="EI35" s="106"/>
      <c r="EJ35" s="106"/>
      <c r="EK35" s="106"/>
      <c r="EL35" s="106"/>
      <c r="EM35" s="106"/>
      <c r="EN35" s="106"/>
      <c r="EO35" s="106"/>
      <c r="EP35" s="106"/>
      <c r="EQ35" s="106"/>
      <c r="ER35" s="106"/>
      <c r="ES35" s="106"/>
      <c r="ET35" s="106"/>
      <c r="EU35" s="106"/>
      <c r="EV35" s="106"/>
      <c r="EW35" s="106"/>
      <c r="EX35" s="106"/>
      <c r="EY35" s="106"/>
      <c r="EZ35" s="106"/>
      <c r="FA35" s="106"/>
      <c r="FB35" s="106"/>
      <c r="FC35" s="106"/>
      <c r="FD35" s="106"/>
      <c r="FE35" s="106"/>
      <c r="FF35" s="106"/>
      <c r="FG35" s="106"/>
      <c r="FH35" s="106"/>
      <c r="FI35" s="106"/>
      <c r="FJ35" s="106"/>
    </row>
    <row r="36" spans="1:166">
      <c r="A36" s="135">
        <v>40764</v>
      </c>
      <c r="B36" s="136" t="s">
        <v>264</v>
      </c>
      <c r="C36" s="137" t="s">
        <v>76</v>
      </c>
      <c r="D36" s="138">
        <v>0.875</v>
      </c>
      <c r="E36" s="136" t="s">
        <v>917</v>
      </c>
      <c r="F36" s="136" t="s">
        <v>918</v>
      </c>
      <c r="G36" s="152" t="s">
        <v>919</v>
      </c>
      <c r="H36" s="152" t="s">
        <v>920</v>
      </c>
      <c r="I36" s="137">
        <v>3561</v>
      </c>
      <c r="J36" s="138">
        <v>0.89583333333333337</v>
      </c>
      <c r="K36" s="136" t="s">
        <v>921</v>
      </c>
      <c r="L36" s="136" t="s">
        <v>922</v>
      </c>
      <c r="M36" s="152" t="s">
        <v>923</v>
      </c>
      <c r="N36" s="152" t="s">
        <v>924</v>
      </c>
      <c r="O36" s="137">
        <v>3563</v>
      </c>
      <c r="P36" s="156"/>
      <c r="Q36" s="157"/>
      <c r="R36" s="158">
        <v>11.149825710616497</v>
      </c>
      <c r="S36" s="143">
        <v>278</v>
      </c>
      <c r="T36" s="87">
        <v>10</v>
      </c>
      <c r="U36" s="144"/>
      <c r="V36" s="136" t="s">
        <v>777</v>
      </c>
      <c r="W36" s="144">
        <v>0</v>
      </c>
      <c r="X36" s="145">
        <v>0</v>
      </c>
      <c r="Y36" s="146">
        <v>0</v>
      </c>
      <c r="Z36" s="159" t="s">
        <v>95</v>
      </c>
      <c r="AA36" s="136" t="s">
        <v>778</v>
      </c>
      <c r="AB36" s="150" t="s">
        <v>780</v>
      </c>
      <c r="AC36" s="150" t="s">
        <v>95</v>
      </c>
      <c r="AD36" s="149"/>
      <c r="AE36" s="150">
        <v>4</v>
      </c>
      <c r="AF36" s="165" t="s">
        <v>780</v>
      </c>
      <c r="AG36" s="152">
        <v>12</v>
      </c>
      <c r="AH36" s="137" t="s">
        <v>875</v>
      </c>
      <c r="AI36" s="153"/>
      <c r="AJ36" s="161"/>
      <c r="AK36" s="160"/>
      <c r="AL36" s="106"/>
      <c r="AM36" s="106"/>
      <c r="AN36" s="106"/>
      <c r="AO36" s="106"/>
      <c r="AP36" s="106"/>
      <c r="AQ36" s="106"/>
      <c r="AR36" s="106"/>
      <c r="AS36" s="106"/>
      <c r="AT36" s="106"/>
      <c r="AU36" s="106"/>
      <c r="AV36" s="106"/>
      <c r="AW36" s="106"/>
      <c r="AX36" s="106"/>
      <c r="AY36" s="106"/>
      <c r="AZ36" s="106"/>
      <c r="BA36" s="106"/>
      <c r="BB36" s="106"/>
      <c r="BC36" s="106"/>
      <c r="BD36" s="106"/>
      <c r="BE36" s="106"/>
      <c r="BF36" s="106"/>
      <c r="BG36" s="106"/>
      <c r="BH36" s="106"/>
      <c r="BI36" s="106"/>
      <c r="BJ36" s="106"/>
      <c r="BK36" s="106"/>
      <c r="BL36" s="106"/>
      <c r="BM36" s="106"/>
      <c r="BN36" s="106"/>
      <c r="BO36" s="106"/>
      <c r="BP36" s="106"/>
      <c r="BQ36" s="106"/>
      <c r="BR36" s="106"/>
      <c r="BS36" s="106"/>
      <c r="BT36" s="106"/>
      <c r="BU36" s="106"/>
      <c r="BV36" s="106"/>
      <c r="BW36" s="106"/>
      <c r="BX36" s="106"/>
      <c r="BY36" s="106"/>
      <c r="BZ36" s="106"/>
      <c r="CA36" s="106"/>
      <c r="CB36" s="106"/>
      <c r="CC36" s="106"/>
      <c r="CD36" s="106"/>
      <c r="CE36" s="106"/>
      <c r="CF36" s="106"/>
      <c r="CG36" s="106"/>
      <c r="CH36" s="106"/>
      <c r="CI36" s="106"/>
      <c r="CJ36" s="106"/>
      <c r="CK36" s="106"/>
      <c r="CL36" s="106"/>
      <c r="CM36" s="106"/>
      <c r="CN36" s="106"/>
      <c r="CO36" s="106"/>
      <c r="CP36" s="106"/>
      <c r="CQ36" s="106"/>
      <c r="CR36" s="106"/>
      <c r="CS36" s="106"/>
      <c r="CT36" s="106"/>
      <c r="CU36" s="106"/>
      <c r="CV36" s="106"/>
      <c r="CW36" s="106"/>
      <c r="CX36" s="106"/>
      <c r="CY36" s="106"/>
      <c r="CZ36" s="106"/>
      <c r="DA36" s="106"/>
      <c r="DB36" s="106"/>
      <c r="DC36" s="106"/>
      <c r="DD36" s="106"/>
      <c r="DE36" s="106"/>
      <c r="DF36" s="106"/>
      <c r="DG36" s="106"/>
      <c r="DH36" s="106"/>
      <c r="DI36" s="106"/>
      <c r="DJ36" s="106"/>
      <c r="DK36" s="106"/>
      <c r="DL36" s="106"/>
      <c r="DM36" s="106"/>
      <c r="DN36" s="106"/>
      <c r="DO36" s="106"/>
      <c r="DP36" s="106"/>
      <c r="DQ36" s="106"/>
      <c r="DR36" s="106"/>
      <c r="DS36" s="106"/>
      <c r="DT36" s="106"/>
      <c r="DU36" s="106"/>
      <c r="DV36" s="106"/>
      <c r="DW36" s="106"/>
      <c r="DX36" s="106"/>
      <c r="DY36" s="106"/>
      <c r="DZ36" s="106"/>
      <c r="EA36" s="106"/>
      <c r="EB36" s="106"/>
      <c r="EC36" s="106"/>
      <c r="ED36" s="106"/>
      <c r="EE36" s="106"/>
      <c r="EF36" s="106"/>
      <c r="EG36" s="106"/>
      <c r="EH36" s="106"/>
      <c r="EI36" s="106"/>
      <c r="EJ36" s="106"/>
      <c r="EK36" s="106"/>
      <c r="EL36" s="106"/>
      <c r="EM36" s="106"/>
      <c r="EN36" s="106"/>
      <c r="EO36" s="106"/>
      <c r="EP36" s="106"/>
      <c r="EQ36" s="106"/>
      <c r="ER36" s="106"/>
      <c r="ES36" s="106"/>
      <c r="ET36" s="106"/>
      <c r="EU36" s="106"/>
      <c r="EV36" s="106"/>
      <c r="EW36" s="106"/>
      <c r="EX36" s="106"/>
      <c r="EY36" s="106"/>
      <c r="EZ36" s="106"/>
      <c r="FA36" s="106"/>
      <c r="FB36" s="106"/>
      <c r="FC36" s="106"/>
      <c r="FD36" s="106"/>
      <c r="FE36" s="106"/>
      <c r="FF36" s="106"/>
      <c r="FG36" s="106"/>
      <c r="FH36" s="106"/>
      <c r="FI36" s="106"/>
      <c r="FJ36" s="106"/>
    </row>
    <row r="37" spans="1:166">
      <c r="A37" s="135">
        <v>40764</v>
      </c>
      <c r="B37" s="136" t="s">
        <v>264</v>
      </c>
      <c r="C37" s="137" t="s">
        <v>76</v>
      </c>
      <c r="D37" s="138">
        <v>0.89583333333333337</v>
      </c>
      <c r="E37" s="136" t="s">
        <v>921</v>
      </c>
      <c r="F37" s="136" t="s">
        <v>922</v>
      </c>
      <c r="G37" s="152" t="s">
        <v>923</v>
      </c>
      <c r="H37" s="152" t="s">
        <v>924</v>
      </c>
      <c r="I37" s="137">
        <v>3563</v>
      </c>
      <c r="J37" s="138">
        <v>0.91666666666666663</v>
      </c>
      <c r="K37" s="136" t="s">
        <v>925</v>
      </c>
      <c r="L37" s="136" t="s">
        <v>926</v>
      </c>
      <c r="M37" s="152" t="s">
        <v>927</v>
      </c>
      <c r="N37" s="152" t="s">
        <v>928</v>
      </c>
      <c r="O37" s="137">
        <v>3571</v>
      </c>
      <c r="P37" s="156"/>
      <c r="Q37" s="157"/>
      <c r="R37" s="158">
        <v>8.928670217764699</v>
      </c>
      <c r="S37" s="143">
        <v>279</v>
      </c>
      <c r="T37" s="87">
        <v>10</v>
      </c>
      <c r="U37" s="144"/>
      <c r="V37" s="136" t="s">
        <v>777</v>
      </c>
      <c r="W37" s="144">
        <v>0</v>
      </c>
      <c r="X37" s="145">
        <v>0</v>
      </c>
      <c r="Y37" s="146">
        <v>0</v>
      </c>
      <c r="Z37" s="159" t="s">
        <v>95</v>
      </c>
      <c r="AA37" s="136" t="s">
        <v>778</v>
      </c>
      <c r="AB37" s="150" t="s">
        <v>780</v>
      </c>
      <c r="AC37" s="150" t="s">
        <v>95</v>
      </c>
      <c r="AD37" s="149"/>
      <c r="AE37" s="150">
        <v>4</v>
      </c>
      <c r="AF37" s="165" t="s">
        <v>780</v>
      </c>
      <c r="AG37" s="152">
        <v>11</v>
      </c>
      <c r="AH37" s="137" t="s">
        <v>875</v>
      </c>
      <c r="AI37" s="153"/>
      <c r="AJ37" s="161"/>
      <c r="AK37" s="160"/>
      <c r="AL37" s="106"/>
      <c r="AM37" s="106"/>
      <c r="AN37" s="106"/>
      <c r="AO37" s="106"/>
      <c r="AP37" s="106"/>
      <c r="AQ37" s="106"/>
      <c r="AR37" s="106"/>
      <c r="AS37" s="106"/>
      <c r="AT37" s="106"/>
      <c r="AU37" s="106"/>
      <c r="AV37" s="106"/>
      <c r="AW37" s="106"/>
      <c r="AX37" s="106"/>
      <c r="AY37" s="106"/>
      <c r="AZ37" s="106"/>
      <c r="BA37" s="106"/>
      <c r="BB37" s="106"/>
      <c r="BC37" s="106"/>
      <c r="BD37" s="106"/>
      <c r="BE37" s="106"/>
      <c r="BF37" s="106"/>
      <c r="BG37" s="106"/>
      <c r="BH37" s="106"/>
      <c r="BI37" s="106"/>
      <c r="BJ37" s="106"/>
      <c r="BK37" s="106"/>
      <c r="BL37" s="106"/>
      <c r="BM37" s="106"/>
      <c r="BN37" s="106"/>
      <c r="BO37" s="106"/>
      <c r="BP37" s="106"/>
      <c r="BQ37" s="106"/>
      <c r="BR37" s="106"/>
      <c r="BS37" s="106"/>
      <c r="BT37" s="106"/>
      <c r="BU37" s="106"/>
      <c r="BV37" s="106"/>
      <c r="BW37" s="106"/>
      <c r="BX37" s="106"/>
      <c r="BY37" s="106"/>
      <c r="BZ37" s="106"/>
      <c r="CA37" s="106"/>
      <c r="CB37" s="106"/>
      <c r="CC37" s="106"/>
      <c r="CD37" s="106"/>
      <c r="CE37" s="106"/>
      <c r="CF37" s="106"/>
      <c r="CG37" s="106"/>
      <c r="CH37" s="106"/>
      <c r="CI37" s="106"/>
      <c r="CJ37" s="106"/>
      <c r="CK37" s="106"/>
      <c r="CL37" s="106"/>
      <c r="CM37" s="106"/>
      <c r="CN37" s="106"/>
      <c r="CO37" s="106"/>
      <c r="CP37" s="106"/>
      <c r="CQ37" s="106"/>
      <c r="CR37" s="106"/>
      <c r="CS37" s="106"/>
      <c r="CT37" s="106"/>
      <c r="CU37" s="106"/>
      <c r="CV37" s="106"/>
      <c r="CW37" s="106"/>
      <c r="CX37" s="106"/>
      <c r="CY37" s="106"/>
      <c r="CZ37" s="106"/>
      <c r="DA37" s="106"/>
      <c r="DB37" s="106"/>
      <c r="DC37" s="106"/>
      <c r="DD37" s="106"/>
      <c r="DE37" s="106"/>
      <c r="DF37" s="106"/>
      <c r="DG37" s="106"/>
      <c r="DH37" s="106"/>
      <c r="DI37" s="106"/>
      <c r="DJ37" s="106"/>
      <c r="DK37" s="106"/>
      <c r="DL37" s="106"/>
      <c r="DM37" s="106"/>
      <c r="DN37" s="106"/>
      <c r="DO37" s="106"/>
      <c r="DP37" s="106"/>
      <c r="DQ37" s="106"/>
      <c r="DR37" s="106"/>
      <c r="DS37" s="106"/>
      <c r="DT37" s="106"/>
      <c r="DU37" s="106"/>
      <c r="DV37" s="106"/>
      <c r="DW37" s="106"/>
      <c r="DX37" s="106"/>
      <c r="DY37" s="106"/>
      <c r="DZ37" s="106"/>
      <c r="EA37" s="106"/>
      <c r="EB37" s="106"/>
      <c r="EC37" s="106"/>
      <c r="ED37" s="106"/>
      <c r="EE37" s="106"/>
      <c r="EF37" s="106"/>
      <c r="EG37" s="106"/>
      <c r="EH37" s="106"/>
      <c r="EI37" s="106"/>
      <c r="EJ37" s="106"/>
      <c r="EK37" s="106"/>
      <c r="EL37" s="106"/>
      <c r="EM37" s="106"/>
      <c r="EN37" s="106"/>
      <c r="EO37" s="106"/>
      <c r="EP37" s="106"/>
      <c r="EQ37" s="106"/>
      <c r="ER37" s="106"/>
      <c r="ES37" s="106"/>
      <c r="ET37" s="106"/>
      <c r="EU37" s="106"/>
      <c r="EV37" s="106"/>
      <c r="EW37" s="106"/>
      <c r="EX37" s="106"/>
      <c r="EY37" s="106"/>
      <c r="EZ37" s="106"/>
      <c r="FA37" s="106"/>
      <c r="FB37" s="106"/>
      <c r="FC37" s="106"/>
      <c r="FD37" s="106"/>
      <c r="FE37" s="106"/>
      <c r="FF37" s="106"/>
      <c r="FG37" s="106"/>
      <c r="FH37" s="106"/>
      <c r="FI37" s="106"/>
      <c r="FJ37" s="106"/>
    </row>
    <row r="38" spans="1:166">
      <c r="A38" s="135">
        <v>40764</v>
      </c>
      <c r="B38" s="136" t="s">
        <v>264</v>
      </c>
      <c r="C38" s="137" t="s">
        <v>76</v>
      </c>
      <c r="D38" s="138">
        <v>0.91666666666666663</v>
      </c>
      <c r="E38" s="136" t="s">
        <v>925</v>
      </c>
      <c r="F38" s="136" t="s">
        <v>926</v>
      </c>
      <c r="G38" s="152" t="s">
        <v>927</v>
      </c>
      <c r="H38" s="152" t="s">
        <v>928</v>
      </c>
      <c r="I38" s="137">
        <v>3571</v>
      </c>
      <c r="J38" s="138">
        <v>0.9375</v>
      </c>
      <c r="K38" s="136" t="s">
        <v>929</v>
      </c>
      <c r="L38" s="136" t="s">
        <v>930</v>
      </c>
      <c r="M38" s="152" t="s">
        <v>931</v>
      </c>
      <c r="N38" s="152" t="s">
        <v>932</v>
      </c>
      <c r="O38" s="137">
        <v>3569</v>
      </c>
      <c r="P38" s="156"/>
      <c r="Q38" s="157"/>
      <c r="R38" s="158">
        <v>10.345914172747587</v>
      </c>
      <c r="S38" s="143">
        <v>281</v>
      </c>
      <c r="T38" s="87">
        <v>10</v>
      </c>
      <c r="U38" s="144"/>
      <c r="V38" s="136" t="s">
        <v>777</v>
      </c>
      <c r="W38" s="144">
        <v>0</v>
      </c>
      <c r="X38" s="145">
        <v>0</v>
      </c>
      <c r="Y38" s="146">
        <v>0</v>
      </c>
      <c r="Z38" s="159" t="s">
        <v>95</v>
      </c>
      <c r="AA38" s="136" t="s">
        <v>778</v>
      </c>
      <c r="AB38" s="150" t="s">
        <v>780</v>
      </c>
      <c r="AC38" s="150" t="s">
        <v>95</v>
      </c>
      <c r="AD38" s="149"/>
      <c r="AE38" s="150">
        <v>4</v>
      </c>
      <c r="AF38" s="165" t="s">
        <v>780</v>
      </c>
      <c r="AG38" s="152">
        <v>13</v>
      </c>
      <c r="AH38" s="137" t="s">
        <v>875</v>
      </c>
      <c r="AI38" s="153"/>
      <c r="AJ38" s="161"/>
      <c r="AK38" s="160"/>
      <c r="AL38" s="106"/>
      <c r="AM38" s="106"/>
      <c r="AN38" s="106"/>
      <c r="AO38" s="106"/>
      <c r="AP38" s="106"/>
      <c r="AQ38" s="106"/>
      <c r="AR38" s="106"/>
      <c r="AS38" s="106"/>
      <c r="AT38" s="106"/>
      <c r="AU38" s="106"/>
      <c r="AV38" s="106"/>
      <c r="AW38" s="106"/>
      <c r="AX38" s="106"/>
      <c r="AY38" s="106"/>
      <c r="AZ38" s="106"/>
      <c r="BA38" s="106"/>
      <c r="BB38" s="106"/>
      <c r="BC38" s="106"/>
      <c r="BD38" s="106"/>
      <c r="BE38" s="106"/>
      <c r="BF38" s="106"/>
      <c r="BG38" s="106"/>
      <c r="BH38" s="106"/>
      <c r="BI38" s="106"/>
      <c r="BJ38" s="106"/>
      <c r="BK38" s="106"/>
      <c r="BL38" s="106"/>
      <c r="BM38" s="106"/>
      <c r="BN38" s="106"/>
      <c r="BO38" s="106"/>
      <c r="BP38" s="106"/>
      <c r="BQ38" s="106"/>
      <c r="BR38" s="106"/>
      <c r="BS38" s="106"/>
      <c r="BT38" s="106"/>
      <c r="BU38" s="106"/>
      <c r="BV38" s="106"/>
      <c r="BW38" s="106"/>
      <c r="BX38" s="106"/>
      <c r="BY38" s="106"/>
      <c r="BZ38" s="106"/>
      <c r="CA38" s="106"/>
      <c r="CB38" s="106"/>
      <c r="CC38" s="106"/>
      <c r="CD38" s="106"/>
      <c r="CE38" s="106"/>
      <c r="CF38" s="106"/>
      <c r="CG38" s="106"/>
      <c r="CH38" s="106"/>
      <c r="CI38" s="106"/>
      <c r="CJ38" s="106"/>
      <c r="CK38" s="106"/>
      <c r="CL38" s="106"/>
      <c r="CM38" s="106"/>
      <c r="CN38" s="106"/>
      <c r="CO38" s="106"/>
      <c r="CP38" s="106"/>
      <c r="CQ38" s="106"/>
      <c r="CR38" s="106"/>
      <c r="CS38" s="106"/>
      <c r="CT38" s="106"/>
      <c r="CU38" s="106"/>
      <c r="CV38" s="106"/>
      <c r="CW38" s="106"/>
      <c r="CX38" s="106"/>
      <c r="CY38" s="106"/>
      <c r="CZ38" s="106"/>
      <c r="DA38" s="106"/>
      <c r="DB38" s="106"/>
      <c r="DC38" s="106"/>
      <c r="DD38" s="106"/>
      <c r="DE38" s="106"/>
      <c r="DF38" s="106"/>
      <c r="DG38" s="106"/>
      <c r="DH38" s="106"/>
      <c r="DI38" s="106"/>
      <c r="DJ38" s="106"/>
      <c r="DK38" s="106"/>
      <c r="DL38" s="106"/>
      <c r="DM38" s="106"/>
      <c r="DN38" s="106"/>
      <c r="DO38" s="106"/>
      <c r="DP38" s="106"/>
      <c r="DQ38" s="106"/>
      <c r="DR38" s="106"/>
      <c r="DS38" s="106"/>
      <c r="DT38" s="106"/>
      <c r="DU38" s="106"/>
      <c r="DV38" s="106"/>
      <c r="DW38" s="106"/>
      <c r="DX38" s="106"/>
      <c r="DY38" s="106"/>
      <c r="DZ38" s="106"/>
      <c r="EA38" s="106"/>
      <c r="EB38" s="106"/>
      <c r="EC38" s="106"/>
      <c r="ED38" s="106"/>
      <c r="EE38" s="106"/>
      <c r="EF38" s="106"/>
      <c r="EG38" s="106"/>
      <c r="EH38" s="106"/>
      <c r="EI38" s="106"/>
      <c r="EJ38" s="106"/>
      <c r="EK38" s="106"/>
      <c r="EL38" s="106"/>
      <c r="EM38" s="106"/>
      <c r="EN38" s="106"/>
      <c r="EO38" s="106"/>
      <c r="EP38" s="106"/>
      <c r="EQ38" s="106"/>
      <c r="ER38" s="106"/>
      <c r="ES38" s="106"/>
      <c r="ET38" s="106"/>
      <c r="EU38" s="106"/>
      <c r="EV38" s="106"/>
      <c r="EW38" s="106"/>
      <c r="EX38" s="106"/>
      <c r="EY38" s="106"/>
      <c r="EZ38" s="106"/>
      <c r="FA38" s="106"/>
      <c r="FB38" s="106"/>
      <c r="FC38" s="106"/>
      <c r="FD38" s="106"/>
      <c r="FE38" s="106"/>
      <c r="FF38" s="106"/>
      <c r="FG38" s="106"/>
      <c r="FH38" s="106"/>
      <c r="FI38" s="106"/>
      <c r="FJ38" s="106"/>
    </row>
    <row r="39" spans="1:166">
      <c r="A39" s="135">
        <v>40764</v>
      </c>
      <c r="B39" s="136" t="s">
        <v>264</v>
      </c>
      <c r="C39" s="137" t="s">
        <v>76</v>
      </c>
      <c r="D39" s="138">
        <v>0.9375</v>
      </c>
      <c r="E39" s="136" t="s">
        <v>929</v>
      </c>
      <c r="F39" s="136" t="s">
        <v>930</v>
      </c>
      <c r="G39" s="152" t="s">
        <v>931</v>
      </c>
      <c r="H39" s="152" t="s">
        <v>932</v>
      </c>
      <c r="I39" s="137">
        <v>3569</v>
      </c>
      <c r="J39" s="138">
        <v>0.95833333333333337</v>
      </c>
      <c r="K39" s="136" t="s">
        <v>933</v>
      </c>
      <c r="L39" s="136" t="s">
        <v>934</v>
      </c>
      <c r="M39" s="152" t="s">
        <v>935</v>
      </c>
      <c r="N39" s="152" t="s">
        <v>936</v>
      </c>
      <c r="O39" s="137">
        <v>3636</v>
      </c>
      <c r="P39" s="156"/>
      <c r="Q39" s="157"/>
      <c r="R39" s="158">
        <v>7.0002994435750692</v>
      </c>
      <c r="S39" s="143">
        <v>283</v>
      </c>
      <c r="T39" s="87">
        <v>11</v>
      </c>
      <c r="U39" s="144"/>
      <c r="V39" s="136" t="s">
        <v>777</v>
      </c>
      <c r="W39" s="144">
        <v>0</v>
      </c>
      <c r="X39" s="145">
        <v>0</v>
      </c>
      <c r="Y39" s="146">
        <v>0</v>
      </c>
      <c r="Z39" s="159" t="s">
        <v>95</v>
      </c>
      <c r="AA39" s="136" t="s">
        <v>778</v>
      </c>
      <c r="AB39" s="150" t="s">
        <v>780</v>
      </c>
      <c r="AC39" s="150" t="s">
        <v>95</v>
      </c>
      <c r="AD39" s="149"/>
      <c r="AE39" s="150">
        <v>4</v>
      </c>
      <c r="AF39" s="165" t="s">
        <v>780</v>
      </c>
      <c r="AG39" s="152">
        <v>13</v>
      </c>
      <c r="AH39" s="137" t="s">
        <v>875</v>
      </c>
      <c r="AI39" s="153"/>
      <c r="AJ39" s="161"/>
      <c r="AK39" s="160"/>
      <c r="AL39" s="106"/>
      <c r="AM39" s="106"/>
      <c r="AN39" s="106"/>
      <c r="AO39" s="106"/>
      <c r="AP39" s="106"/>
      <c r="AQ39" s="106"/>
      <c r="AR39" s="106"/>
      <c r="AS39" s="106"/>
      <c r="AT39" s="106"/>
      <c r="AU39" s="106"/>
      <c r="AV39" s="106"/>
      <c r="AW39" s="106"/>
      <c r="AX39" s="106"/>
      <c r="AY39" s="106"/>
      <c r="AZ39" s="106"/>
      <c r="BA39" s="106"/>
      <c r="BB39" s="106"/>
      <c r="BC39" s="106"/>
      <c r="BD39" s="106"/>
      <c r="BE39" s="106"/>
      <c r="BF39" s="106"/>
      <c r="BG39" s="106"/>
      <c r="BH39" s="106"/>
      <c r="BI39" s="106"/>
      <c r="BJ39" s="106"/>
      <c r="BK39" s="106"/>
      <c r="BL39" s="106"/>
      <c r="BM39" s="106"/>
      <c r="BN39" s="106"/>
      <c r="BO39" s="106"/>
      <c r="BP39" s="106"/>
      <c r="BQ39" s="106"/>
      <c r="BR39" s="106"/>
      <c r="BS39" s="106"/>
      <c r="BT39" s="106"/>
      <c r="BU39" s="106"/>
      <c r="BV39" s="106"/>
      <c r="BW39" s="106"/>
      <c r="BX39" s="106"/>
      <c r="BY39" s="106"/>
      <c r="BZ39" s="106"/>
      <c r="CA39" s="106"/>
      <c r="CB39" s="106"/>
      <c r="CC39" s="106"/>
      <c r="CD39" s="106"/>
      <c r="CE39" s="106"/>
      <c r="CF39" s="106"/>
      <c r="CG39" s="106"/>
      <c r="CH39" s="106"/>
      <c r="CI39" s="106"/>
      <c r="CJ39" s="106"/>
      <c r="CK39" s="106"/>
      <c r="CL39" s="106"/>
      <c r="CM39" s="106"/>
      <c r="CN39" s="106"/>
      <c r="CO39" s="106"/>
      <c r="CP39" s="106"/>
      <c r="CQ39" s="106"/>
      <c r="CR39" s="106"/>
      <c r="CS39" s="106"/>
      <c r="CT39" s="106"/>
      <c r="CU39" s="106"/>
      <c r="CV39" s="106"/>
      <c r="CW39" s="106"/>
      <c r="CX39" s="106"/>
      <c r="CY39" s="106"/>
      <c r="CZ39" s="106"/>
      <c r="DA39" s="106"/>
      <c r="DB39" s="106"/>
      <c r="DC39" s="106"/>
      <c r="DD39" s="106"/>
      <c r="DE39" s="106"/>
      <c r="DF39" s="106"/>
      <c r="DG39" s="106"/>
      <c r="DH39" s="106"/>
      <c r="DI39" s="106"/>
      <c r="DJ39" s="106"/>
      <c r="DK39" s="106"/>
      <c r="DL39" s="106"/>
      <c r="DM39" s="106"/>
      <c r="DN39" s="106"/>
      <c r="DO39" s="106"/>
      <c r="DP39" s="106"/>
      <c r="DQ39" s="106"/>
      <c r="DR39" s="106"/>
      <c r="DS39" s="106"/>
      <c r="DT39" s="106"/>
      <c r="DU39" s="106"/>
      <c r="DV39" s="106"/>
      <c r="DW39" s="106"/>
      <c r="DX39" s="106"/>
      <c r="DY39" s="106"/>
      <c r="DZ39" s="106"/>
      <c r="EA39" s="106"/>
      <c r="EB39" s="106"/>
      <c r="EC39" s="106"/>
      <c r="ED39" s="106"/>
      <c r="EE39" s="106"/>
      <c r="EF39" s="106"/>
      <c r="EG39" s="106"/>
      <c r="EH39" s="106"/>
      <c r="EI39" s="106"/>
      <c r="EJ39" s="106"/>
      <c r="EK39" s="106"/>
      <c r="EL39" s="106"/>
      <c r="EM39" s="106"/>
      <c r="EN39" s="106"/>
      <c r="EO39" s="106"/>
      <c r="EP39" s="106"/>
      <c r="EQ39" s="106"/>
      <c r="ER39" s="106"/>
      <c r="ES39" s="106"/>
      <c r="ET39" s="106"/>
      <c r="EU39" s="106"/>
      <c r="EV39" s="106"/>
      <c r="EW39" s="106"/>
      <c r="EX39" s="106"/>
      <c r="EY39" s="106"/>
      <c r="EZ39" s="106"/>
      <c r="FA39" s="106"/>
      <c r="FB39" s="106"/>
      <c r="FC39" s="106"/>
      <c r="FD39" s="106"/>
      <c r="FE39" s="106"/>
      <c r="FF39" s="106"/>
      <c r="FG39" s="106"/>
      <c r="FH39" s="106"/>
      <c r="FI39" s="106"/>
      <c r="FJ39" s="106"/>
    </row>
    <row r="40" spans="1:166">
      <c r="A40" s="135">
        <v>40764</v>
      </c>
      <c r="B40" s="136" t="s">
        <v>114</v>
      </c>
      <c r="C40" s="137" t="s">
        <v>76</v>
      </c>
      <c r="D40" s="138">
        <v>0.95833333333333337</v>
      </c>
      <c r="E40" s="136" t="s">
        <v>933</v>
      </c>
      <c r="F40" s="136" t="s">
        <v>934</v>
      </c>
      <c r="G40" s="152" t="s">
        <v>935</v>
      </c>
      <c r="H40" s="152" t="s">
        <v>936</v>
      </c>
      <c r="I40" s="137">
        <v>3636</v>
      </c>
      <c r="J40" s="138">
        <v>0.97916666666666663</v>
      </c>
      <c r="K40" s="136" t="s">
        <v>225</v>
      </c>
      <c r="L40" s="136" t="s">
        <v>226</v>
      </c>
      <c r="M40" s="152" t="s">
        <v>227</v>
      </c>
      <c r="N40" s="152" t="s">
        <v>228</v>
      </c>
      <c r="O40" s="137">
        <v>3657</v>
      </c>
      <c r="P40" s="156"/>
      <c r="Q40" s="157"/>
      <c r="R40" s="158">
        <v>7.9561087580850467</v>
      </c>
      <c r="S40" s="143">
        <v>281</v>
      </c>
      <c r="T40" s="87">
        <v>11</v>
      </c>
      <c r="U40" s="144"/>
      <c r="V40" s="136" t="s">
        <v>777</v>
      </c>
      <c r="W40" s="144">
        <v>0</v>
      </c>
      <c r="X40" s="145">
        <v>0</v>
      </c>
      <c r="Y40" s="146">
        <v>0</v>
      </c>
      <c r="Z40" s="159" t="s">
        <v>95</v>
      </c>
      <c r="AA40" s="136" t="s">
        <v>778</v>
      </c>
      <c r="AB40" s="150" t="s">
        <v>780</v>
      </c>
      <c r="AC40" s="150" t="s">
        <v>95</v>
      </c>
      <c r="AD40" s="149"/>
      <c r="AE40" s="150">
        <v>4</v>
      </c>
      <c r="AF40" s="165" t="s">
        <v>780</v>
      </c>
      <c r="AG40" s="152">
        <v>7</v>
      </c>
      <c r="AH40" s="137" t="s">
        <v>875</v>
      </c>
      <c r="AI40" s="153">
        <v>16</v>
      </c>
      <c r="AJ40" s="154" t="s">
        <v>937</v>
      </c>
      <c r="AK40" s="160"/>
      <c r="AL40" s="106"/>
      <c r="AM40" s="106"/>
      <c r="AN40" s="106"/>
      <c r="AO40" s="106"/>
      <c r="AP40" s="106"/>
      <c r="AQ40" s="106"/>
      <c r="AR40" s="106"/>
      <c r="AS40" s="106"/>
      <c r="AT40" s="106"/>
      <c r="AU40" s="106"/>
      <c r="AV40" s="106"/>
      <c r="AW40" s="106"/>
      <c r="AX40" s="106"/>
      <c r="AY40" s="106"/>
      <c r="AZ40" s="106"/>
      <c r="BA40" s="106"/>
      <c r="BB40" s="106"/>
      <c r="BC40" s="106"/>
      <c r="BD40" s="106"/>
      <c r="BE40" s="106"/>
      <c r="BF40" s="106"/>
      <c r="BG40" s="106"/>
      <c r="BH40" s="106"/>
      <c r="BI40" s="106"/>
      <c r="BJ40" s="106"/>
      <c r="BK40" s="106"/>
      <c r="BL40" s="106"/>
      <c r="BM40" s="106"/>
      <c r="BN40" s="106"/>
      <c r="BO40" s="106"/>
      <c r="BP40" s="106"/>
      <c r="BQ40" s="106"/>
      <c r="BR40" s="106"/>
      <c r="BS40" s="106"/>
      <c r="BT40" s="106"/>
      <c r="BU40" s="106"/>
      <c r="BV40" s="106"/>
      <c r="BW40" s="106"/>
      <c r="BX40" s="106"/>
      <c r="BY40" s="106"/>
      <c r="BZ40" s="106"/>
      <c r="CA40" s="106"/>
      <c r="CB40" s="106"/>
      <c r="CC40" s="106"/>
      <c r="CD40" s="106"/>
      <c r="CE40" s="106"/>
      <c r="CF40" s="106"/>
      <c r="CG40" s="106"/>
      <c r="CH40" s="106"/>
      <c r="CI40" s="106"/>
      <c r="CJ40" s="106"/>
      <c r="CK40" s="106"/>
      <c r="CL40" s="106"/>
      <c r="CM40" s="106"/>
      <c r="CN40" s="106"/>
      <c r="CO40" s="106"/>
      <c r="CP40" s="106"/>
      <c r="CQ40" s="106"/>
      <c r="CR40" s="106"/>
      <c r="CS40" s="106"/>
      <c r="CT40" s="106"/>
      <c r="CU40" s="106"/>
      <c r="CV40" s="106"/>
      <c r="CW40" s="106"/>
      <c r="CX40" s="106"/>
      <c r="CY40" s="106"/>
      <c r="CZ40" s="106"/>
      <c r="DA40" s="106"/>
      <c r="DB40" s="106"/>
      <c r="DC40" s="106"/>
      <c r="DD40" s="106"/>
      <c r="DE40" s="106"/>
      <c r="DF40" s="106"/>
      <c r="DG40" s="106"/>
      <c r="DH40" s="106"/>
      <c r="DI40" s="106"/>
      <c r="DJ40" s="106"/>
      <c r="DK40" s="106"/>
      <c r="DL40" s="106"/>
      <c r="DM40" s="106"/>
      <c r="DN40" s="106"/>
      <c r="DO40" s="106"/>
      <c r="DP40" s="106"/>
      <c r="DQ40" s="106"/>
      <c r="DR40" s="106"/>
      <c r="DS40" s="106"/>
      <c r="DT40" s="106"/>
      <c r="DU40" s="106"/>
      <c r="DV40" s="106"/>
      <c r="DW40" s="106"/>
      <c r="DX40" s="106"/>
      <c r="DY40" s="106"/>
      <c r="DZ40" s="106"/>
      <c r="EA40" s="106"/>
      <c r="EB40" s="106"/>
      <c r="EC40" s="106"/>
      <c r="ED40" s="106"/>
      <c r="EE40" s="106"/>
      <c r="EF40" s="106"/>
      <c r="EG40" s="106"/>
      <c r="EH40" s="106"/>
      <c r="EI40" s="106"/>
      <c r="EJ40" s="106"/>
      <c r="EK40" s="106"/>
      <c r="EL40" s="106"/>
      <c r="EM40" s="106"/>
      <c r="EN40" s="106"/>
      <c r="EO40" s="106"/>
      <c r="EP40" s="106"/>
      <c r="EQ40" s="106"/>
      <c r="ER40" s="106"/>
      <c r="ES40" s="106"/>
      <c r="ET40" s="106"/>
      <c r="EU40" s="106"/>
      <c r="EV40" s="106"/>
      <c r="EW40" s="106"/>
      <c r="EX40" s="106"/>
      <c r="EY40" s="106"/>
      <c r="EZ40" s="106"/>
      <c r="FA40" s="106"/>
      <c r="FB40" s="106"/>
      <c r="FC40" s="106"/>
      <c r="FD40" s="106"/>
      <c r="FE40" s="106"/>
      <c r="FF40" s="106"/>
      <c r="FG40" s="106"/>
      <c r="FH40" s="106"/>
      <c r="FI40" s="106"/>
      <c r="FJ40" s="106"/>
    </row>
    <row r="41" spans="1:166">
      <c r="A41" s="135">
        <v>40764</v>
      </c>
      <c r="B41" s="136" t="s">
        <v>114</v>
      </c>
      <c r="C41" s="137" t="s">
        <v>76</v>
      </c>
      <c r="D41" s="138">
        <v>0.97916666666666663</v>
      </c>
      <c r="E41" s="136" t="s">
        <v>225</v>
      </c>
      <c r="F41" s="136" t="s">
        <v>226</v>
      </c>
      <c r="G41" s="152" t="s">
        <v>227</v>
      </c>
      <c r="H41" s="152" t="s">
        <v>228</v>
      </c>
      <c r="I41" s="137">
        <v>3657</v>
      </c>
      <c r="J41" s="138">
        <v>0.99930555555555556</v>
      </c>
      <c r="K41" s="136" t="s">
        <v>938</v>
      </c>
      <c r="L41" s="136" t="s">
        <v>939</v>
      </c>
      <c r="M41" s="152" t="s">
        <v>940</v>
      </c>
      <c r="N41" s="152" t="s">
        <v>941</v>
      </c>
      <c r="O41" s="137">
        <v>3656</v>
      </c>
      <c r="P41" s="156"/>
      <c r="Q41" s="157"/>
      <c r="R41" s="158">
        <v>11.084247766044156</v>
      </c>
      <c r="S41" s="143">
        <v>281</v>
      </c>
      <c r="T41" s="87">
        <v>11</v>
      </c>
      <c r="U41" s="144"/>
      <c r="V41" s="136" t="s">
        <v>777</v>
      </c>
      <c r="W41" s="144">
        <v>0</v>
      </c>
      <c r="X41" s="145">
        <v>0</v>
      </c>
      <c r="Y41" s="146">
        <v>0</v>
      </c>
      <c r="Z41" s="159" t="s">
        <v>95</v>
      </c>
      <c r="AA41" s="136" t="s">
        <v>778</v>
      </c>
      <c r="AB41" s="150" t="s">
        <v>780</v>
      </c>
      <c r="AC41" s="150" t="s">
        <v>95</v>
      </c>
      <c r="AD41" s="149"/>
      <c r="AE41" s="150">
        <v>4</v>
      </c>
      <c r="AF41" s="165" t="s">
        <v>780</v>
      </c>
      <c r="AG41" s="152">
        <v>7</v>
      </c>
      <c r="AH41" s="137" t="s">
        <v>875</v>
      </c>
      <c r="AI41" s="153"/>
      <c r="AJ41" s="161"/>
      <c r="AK41" s="160"/>
      <c r="AL41" s="106"/>
      <c r="AM41" s="106"/>
      <c r="AN41" s="106"/>
      <c r="AO41" s="106"/>
      <c r="AP41" s="106"/>
      <c r="AQ41" s="106"/>
      <c r="AR41" s="106"/>
      <c r="AS41" s="106"/>
      <c r="AT41" s="106"/>
      <c r="AU41" s="106"/>
      <c r="AV41" s="106"/>
      <c r="AW41" s="106"/>
      <c r="AX41" s="106"/>
      <c r="AY41" s="106"/>
      <c r="AZ41" s="106"/>
      <c r="BA41" s="106"/>
      <c r="BB41" s="106"/>
      <c r="BC41" s="106"/>
      <c r="BD41" s="106"/>
      <c r="BE41" s="106"/>
      <c r="BF41" s="106"/>
      <c r="BG41" s="106"/>
      <c r="BH41" s="106"/>
      <c r="BI41" s="106"/>
      <c r="BJ41" s="106"/>
      <c r="BK41" s="106"/>
      <c r="BL41" s="106"/>
      <c r="BM41" s="106"/>
      <c r="BN41" s="106"/>
      <c r="BO41" s="106"/>
      <c r="BP41" s="106"/>
      <c r="BQ41" s="106"/>
      <c r="BR41" s="106"/>
      <c r="BS41" s="106"/>
      <c r="BT41" s="106"/>
      <c r="BU41" s="106"/>
      <c r="BV41" s="106"/>
      <c r="BW41" s="106"/>
      <c r="BX41" s="106"/>
      <c r="BY41" s="106"/>
      <c r="BZ41" s="106"/>
      <c r="CA41" s="106"/>
      <c r="CB41" s="106"/>
      <c r="CC41" s="106"/>
      <c r="CD41" s="106"/>
      <c r="CE41" s="106"/>
      <c r="CF41" s="106"/>
      <c r="CG41" s="106"/>
      <c r="CH41" s="106"/>
      <c r="CI41" s="106"/>
      <c r="CJ41" s="106"/>
      <c r="CK41" s="106"/>
      <c r="CL41" s="106"/>
      <c r="CM41" s="106"/>
      <c r="CN41" s="106"/>
      <c r="CO41" s="106"/>
      <c r="CP41" s="106"/>
      <c r="CQ41" s="106"/>
      <c r="CR41" s="106"/>
      <c r="CS41" s="106"/>
      <c r="CT41" s="106"/>
      <c r="CU41" s="106"/>
      <c r="CV41" s="106"/>
      <c r="CW41" s="106"/>
      <c r="CX41" s="106"/>
      <c r="CY41" s="106"/>
      <c r="CZ41" s="106"/>
      <c r="DA41" s="106"/>
      <c r="DB41" s="106"/>
      <c r="DC41" s="106"/>
      <c r="DD41" s="106"/>
      <c r="DE41" s="106"/>
      <c r="DF41" s="106"/>
      <c r="DG41" s="106"/>
      <c r="DH41" s="106"/>
      <c r="DI41" s="106"/>
      <c r="DJ41" s="106"/>
      <c r="DK41" s="106"/>
      <c r="DL41" s="106"/>
      <c r="DM41" s="106"/>
      <c r="DN41" s="106"/>
      <c r="DO41" s="106"/>
      <c r="DP41" s="106"/>
      <c r="DQ41" s="106"/>
      <c r="DR41" s="106"/>
      <c r="DS41" s="106"/>
      <c r="DT41" s="106"/>
      <c r="DU41" s="106"/>
      <c r="DV41" s="106"/>
      <c r="DW41" s="106"/>
      <c r="DX41" s="106"/>
      <c r="DY41" s="106"/>
      <c r="DZ41" s="106"/>
      <c r="EA41" s="106"/>
      <c r="EB41" s="106"/>
      <c r="EC41" s="106"/>
      <c r="ED41" s="106"/>
      <c r="EE41" s="106"/>
      <c r="EF41" s="106"/>
      <c r="EG41" s="106"/>
      <c r="EH41" s="106"/>
      <c r="EI41" s="106"/>
      <c r="EJ41" s="106"/>
      <c r="EK41" s="106"/>
      <c r="EL41" s="106"/>
      <c r="EM41" s="106"/>
      <c r="EN41" s="106"/>
      <c r="EO41" s="106"/>
      <c r="EP41" s="106"/>
      <c r="EQ41" s="106"/>
      <c r="ER41" s="106"/>
      <c r="ES41" s="106"/>
      <c r="ET41" s="106"/>
      <c r="EU41" s="106"/>
      <c r="EV41" s="106"/>
      <c r="EW41" s="106"/>
      <c r="EX41" s="106"/>
      <c r="EY41" s="106"/>
      <c r="EZ41" s="106"/>
      <c r="FA41" s="106"/>
      <c r="FB41" s="106"/>
      <c r="FC41" s="106"/>
      <c r="FD41" s="106"/>
      <c r="FE41" s="106"/>
      <c r="FF41" s="106"/>
      <c r="FG41" s="106"/>
      <c r="FH41" s="106"/>
      <c r="FI41" s="106"/>
      <c r="FJ41" s="106"/>
    </row>
    <row r="42" spans="1:166">
      <c r="A42" s="135">
        <v>40765</v>
      </c>
      <c r="B42" s="136" t="s">
        <v>126</v>
      </c>
      <c r="C42" s="137" t="s">
        <v>76</v>
      </c>
      <c r="D42" s="138">
        <v>0</v>
      </c>
      <c r="E42" s="136" t="s">
        <v>942</v>
      </c>
      <c r="F42" s="136" t="s">
        <v>943</v>
      </c>
      <c r="G42" s="152" t="s">
        <v>944</v>
      </c>
      <c r="H42" s="152" t="s">
        <v>945</v>
      </c>
      <c r="I42" s="137">
        <v>3662</v>
      </c>
      <c r="J42" s="138">
        <v>1.8749999999999999E-2</v>
      </c>
      <c r="K42" s="136" t="s">
        <v>946</v>
      </c>
      <c r="L42" s="136" t="s">
        <v>947</v>
      </c>
      <c r="M42" s="152" t="s">
        <v>948</v>
      </c>
      <c r="N42" s="152" t="s">
        <v>949</v>
      </c>
      <c r="O42" s="137">
        <v>3675</v>
      </c>
      <c r="P42" s="156"/>
      <c r="Q42" s="157"/>
      <c r="R42" s="158">
        <v>6.9171520749851894</v>
      </c>
      <c r="S42" s="143">
        <v>281</v>
      </c>
      <c r="T42" s="87">
        <v>11</v>
      </c>
      <c r="U42" s="144"/>
      <c r="V42" s="136" t="s">
        <v>777</v>
      </c>
      <c r="W42" s="144">
        <v>0</v>
      </c>
      <c r="X42" s="145">
        <v>0</v>
      </c>
      <c r="Y42" s="146">
        <v>0</v>
      </c>
      <c r="Z42" s="159" t="s">
        <v>827</v>
      </c>
      <c r="AA42" s="136" t="s">
        <v>778</v>
      </c>
      <c r="AB42" s="150" t="s">
        <v>780</v>
      </c>
      <c r="AC42" s="150" t="s">
        <v>95</v>
      </c>
      <c r="AD42" s="149"/>
      <c r="AE42" s="150">
        <v>3</v>
      </c>
      <c r="AF42" s="165" t="s">
        <v>780</v>
      </c>
      <c r="AG42" s="152">
        <v>5</v>
      </c>
      <c r="AH42" s="137" t="s">
        <v>875</v>
      </c>
      <c r="AI42" s="153"/>
      <c r="AJ42" s="161"/>
      <c r="AK42" s="160"/>
      <c r="AL42" s="106"/>
      <c r="AM42" s="106"/>
      <c r="AN42" s="106"/>
      <c r="AO42" s="106"/>
      <c r="AP42" s="106"/>
      <c r="AQ42" s="106"/>
      <c r="AR42" s="106"/>
      <c r="AS42" s="106"/>
      <c r="AT42" s="106"/>
      <c r="AU42" s="106"/>
      <c r="AV42" s="106"/>
      <c r="AW42" s="106"/>
      <c r="AX42" s="106"/>
      <c r="AY42" s="106"/>
      <c r="AZ42" s="106"/>
      <c r="BA42" s="106"/>
      <c r="BB42" s="106"/>
      <c r="BC42" s="106"/>
      <c r="BD42" s="106"/>
      <c r="BE42" s="106"/>
      <c r="BF42" s="106"/>
      <c r="BG42" s="106"/>
      <c r="BH42" s="106"/>
      <c r="BI42" s="106"/>
      <c r="BJ42" s="106"/>
      <c r="BK42" s="106"/>
      <c r="BL42" s="106"/>
      <c r="BM42" s="106"/>
      <c r="BN42" s="106"/>
      <c r="BO42" s="106"/>
      <c r="BP42" s="106"/>
      <c r="BQ42" s="106"/>
      <c r="BR42" s="106"/>
      <c r="BS42" s="106"/>
      <c r="BT42" s="106"/>
      <c r="BU42" s="106"/>
      <c r="BV42" s="106"/>
      <c r="BW42" s="106"/>
      <c r="BX42" s="106"/>
      <c r="BY42" s="106"/>
      <c r="BZ42" s="106"/>
      <c r="CA42" s="106"/>
      <c r="CB42" s="106"/>
      <c r="CC42" s="106"/>
      <c r="CD42" s="106"/>
      <c r="CE42" s="106"/>
      <c r="CF42" s="106"/>
      <c r="CG42" s="106"/>
      <c r="CH42" s="106"/>
      <c r="CI42" s="106"/>
      <c r="CJ42" s="106"/>
      <c r="CK42" s="106"/>
      <c r="CL42" s="106"/>
      <c r="CM42" s="106"/>
      <c r="CN42" s="106"/>
      <c r="CO42" s="106"/>
      <c r="CP42" s="106"/>
      <c r="CQ42" s="106"/>
      <c r="CR42" s="106"/>
      <c r="CS42" s="106"/>
      <c r="CT42" s="106"/>
      <c r="CU42" s="106"/>
      <c r="CV42" s="106"/>
      <c r="CW42" s="106"/>
      <c r="CX42" s="106"/>
      <c r="CY42" s="106"/>
      <c r="CZ42" s="106"/>
      <c r="DA42" s="106"/>
      <c r="DB42" s="106"/>
      <c r="DC42" s="106"/>
      <c r="DD42" s="106"/>
      <c r="DE42" s="106"/>
      <c r="DF42" s="106"/>
      <c r="DG42" s="106"/>
      <c r="DH42" s="106"/>
      <c r="DI42" s="106"/>
      <c r="DJ42" s="106"/>
      <c r="DK42" s="106"/>
      <c r="DL42" s="106"/>
      <c r="DM42" s="106"/>
      <c r="DN42" s="106"/>
      <c r="DO42" s="106"/>
      <c r="DP42" s="106"/>
      <c r="DQ42" s="106"/>
      <c r="DR42" s="106"/>
      <c r="DS42" s="106"/>
      <c r="DT42" s="106"/>
      <c r="DU42" s="106"/>
      <c r="DV42" s="106"/>
      <c r="DW42" s="106"/>
      <c r="DX42" s="106"/>
      <c r="DY42" s="106"/>
      <c r="DZ42" s="106"/>
      <c r="EA42" s="106"/>
      <c r="EB42" s="106"/>
      <c r="EC42" s="106"/>
      <c r="ED42" s="106"/>
      <c r="EE42" s="106"/>
      <c r="EF42" s="106"/>
      <c r="EG42" s="106"/>
      <c r="EH42" s="106"/>
      <c r="EI42" s="106"/>
      <c r="EJ42" s="106"/>
      <c r="EK42" s="106"/>
      <c r="EL42" s="106"/>
      <c r="EM42" s="106"/>
      <c r="EN42" s="106"/>
      <c r="EO42" s="106"/>
      <c r="EP42" s="106"/>
      <c r="EQ42" s="106"/>
      <c r="ER42" s="106"/>
      <c r="ES42" s="106"/>
      <c r="ET42" s="106"/>
      <c r="EU42" s="106"/>
      <c r="EV42" s="106"/>
      <c r="EW42" s="106"/>
      <c r="EX42" s="106"/>
      <c r="EY42" s="106"/>
      <c r="EZ42" s="106"/>
      <c r="FA42" s="106"/>
      <c r="FB42" s="106"/>
      <c r="FC42" s="106"/>
      <c r="FD42" s="106"/>
      <c r="FE42" s="106"/>
      <c r="FF42" s="106"/>
      <c r="FG42" s="106"/>
      <c r="FH42" s="106"/>
      <c r="FI42" s="106"/>
      <c r="FJ42" s="106"/>
    </row>
    <row r="43" spans="1:166">
      <c r="A43" s="135">
        <v>40765</v>
      </c>
      <c r="B43" s="136" t="s">
        <v>126</v>
      </c>
      <c r="C43" s="137" t="s">
        <v>76</v>
      </c>
      <c r="D43" s="138">
        <v>1.8749999999999999E-2</v>
      </c>
      <c r="E43" s="136" t="s">
        <v>946</v>
      </c>
      <c r="F43" s="136" t="s">
        <v>947</v>
      </c>
      <c r="G43" s="152" t="s">
        <v>948</v>
      </c>
      <c r="H43" s="152" t="s">
        <v>949</v>
      </c>
      <c r="I43" s="137">
        <v>3675</v>
      </c>
      <c r="J43" s="138">
        <v>3.9583333333333331E-2</v>
      </c>
      <c r="K43" s="136" t="s">
        <v>946</v>
      </c>
      <c r="L43" s="136" t="s">
        <v>947</v>
      </c>
      <c r="M43" s="152" t="s">
        <v>948</v>
      </c>
      <c r="N43" s="152" t="s">
        <v>949</v>
      </c>
      <c r="O43" s="137">
        <v>3628</v>
      </c>
      <c r="P43" s="156"/>
      <c r="Q43" s="157"/>
      <c r="R43" s="158">
        <v>0</v>
      </c>
      <c r="S43" s="143">
        <v>281</v>
      </c>
      <c r="T43" s="87">
        <v>10</v>
      </c>
      <c r="U43" s="144"/>
      <c r="V43" s="136" t="s">
        <v>777</v>
      </c>
      <c r="W43" s="144">
        <v>0</v>
      </c>
      <c r="X43" s="145">
        <v>0</v>
      </c>
      <c r="Y43" s="146">
        <v>0</v>
      </c>
      <c r="Z43" s="159" t="s">
        <v>827</v>
      </c>
      <c r="AA43" s="136" t="s">
        <v>778</v>
      </c>
      <c r="AB43" s="150" t="s">
        <v>889</v>
      </c>
      <c r="AC43" s="150" t="s">
        <v>95</v>
      </c>
      <c r="AD43" s="149"/>
      <c r="AE43" s="150">
        <v>3</v>
      </c>
      <c r="AF43" s="151" t="s">
        <v>780</v>
      </c>
      <c r="AG43" s="152">
        <v>8</v>
      </c>
      <c r="AH43" s="137" t="s">
        <v>875</v>
      </c>
      <c r="AI43" s="153"/>
      <c r="AJ43" s="161"/>
      <c r="AK43" s="160"/>
      <c r="AL43" s="106"/>
      <c r="AM43" s="106"/>
      <c r="AN43" s="106"/>
      <c r="AO43" s="106"/>
      <c r="AP43" s="106"/>
      <c r="AQ43" s="106"/>
      <c r="AR43" s="106"/>
      <c r="AS43" s="106"/>
      <c r="AT43" s="106"/>
      <c r="AU43" s="106"/>
      <c r="AV43" s="106"/>
      <c r="AW43" s="106"/>
      <c r="AX43" s="106"/>
      <c r="AY43" s="106"/>
      <c r="AZ43" s="106"/>
      <c r="BA43" s="106"/>
      <c r="BB43" s="106"/>
      <c r="BC43" s="106"/>
      <c r="BD43" s="106"/>
      <c r="BE43" s="106"/>
      <c r="BF43" s="106"/>
      <c r="BG43" s="106"/>
      <c r="BH43" s="106"/>
      <c r="BI43" s="106"/>
      <c r="BJ43" s="106"/>
      <c r="BK43" s="106"/>
      <c r="BL43" s="106"/>
      <c r="BM43" s="106"/>
      <c r="BN43" s="106"/>
      <c r="BO43" s="106"/>
      <c r="BP43" s="106"/>
      <c r="BQ43" s="106"/>
      <c r="BR43" s="106"/>
      <c r="BS43" s="106"/>
      <c r="BT43" s="106"/>
      <c r="BU43" s="106"/>
      <c r="BV43" s="106"/>
      <c r="BW43" s="106"/>
      <c r="BX43" s="106"/>
      <c r="BY43" s="106"/>
      <c r="BZ43" s="106"/>
      <c r="CA43" s="106"/>
      <c r="CB43" s="106"/>
      <c r="CC43" s="106"/>
      <c r="CD43" s="106"/>
      <c r="CE43" s="106"/>
      <c r="CF43" s="106"/>
      <c r="CG43" s="106"/>
      <c r="CH43" s="106"/>
      <c r="CI43" s="106"/>
      <c r="CJ43" s="106"/>
      <c r="CK43" s="106"/>
      <c r="CL43" s="106"/>
      <c r="CM43" s="106"/>
      <c r="CN43" s="106"/>
      <c r="CO43" s="106"/>
      <c r="CP43" s="106"/>
      <c r="CQ43" s="106"/>
      <c r="CR43" s="106"/>
      <c r="CS43" s="106"/>
      <c r="CT43" s="106"/>
      <c r="CU43" s="106"/>
      <c r="CV43" s="106"/>
      <c r="CW43" s="106"/>
      <c r="CX43" s="106"/>
      <c r="CY43" s="106"/>
      <c r="CZ43" s="106"/>
      <c r="DA43" s="106"/>
      <c r="DB43" s="106"/>
      <c r="DC43" s="106"/>
      <c r="DD43" s="106"/>
      <c r="DE43" s="106"/>
      <c r="DF43" s="106"/>
      <c r="DG43" s="106"/>
      <c r="DH43" s="106"/>
      <c r="DI43" s="106"/>
      <c r="DJ43" s="106"/>
      <c r="DK43" s="106"/>
      <c r="DL43" s="106"/>
      <c r="DM43" s="106"/>
      <c r="DN43" s="106"/>
      <c r="DO43" s="106"/>
      <c r="DP43" s="106"/>
      <c r="DQ43" s="106"/>
      <c r="DR43" s="106"/>
      <c r="DS43" s="106"/>
      <c r="DT43" s="106"/>
      <c r="DU43" s="106"/>
      <c r="DV43" s="106"/>
      <c r="DW43" s="106"/>
      <c r="DX43" s="106"/>
      <c r="DY43" s="106"/>
      <c r="DZ43" s="106"/>
      <c r="EA43" s="106"/>
      <c r="EB43" s="106"/>
      <c r="EC43" s="106"/>
      <c r="ED43" s="106"/>
      <c r="EE43" s="106"/>
      <c r="EF43" s="106"/>
      <c r="EG43" s="106"/>
      <c r="EH43" s="106"/>
      <c r="EI43" s="106"/>
      <c r="EJ43" s="106"/>
      <c r="EK43" s="106"/>
      <c r="EL43" s="106"/>
      <c r="EM43" s="106"/>
      <c r="EN43" s="106"/>
      <c r="EO43" s="106"/>
      <c r="EP43" s="106"/>
      <c r="EQ43" s="106"/>
      <c r="ER43" s="106"/>
      <c r="ES43" s="106"/>
      <c r="ET43" s="106"/>
      <c r="EU43" s="106"/>
      <c r="EV43" s="106"/>
      <c r="EW43" s="106"/>
      <c r="EX43" s="106"/>
      <c r="EY43" s="106"/>
      <c r="EZ43" s="106"/>
      <c r="FA43" s="106"/>
      <c r="FB43" s="106"/>
      <c r="FC43" s="106"/>
      <c r="FD43" s="106"/>
      <c r="FE43" s="106"/>
      <c r="FF43" s="106"/>
      <c r="FG43" s="106"/>
      <c r="FH43" s="106"/>
      <c r="FI43" s="106"/>
      <c r="FJ43" s="106"/>
    </row>
    <row r="44" spans="1:166">
      <c r="A44" s="135">
        <v>40765</v>
      </c>
      <c r="B44" s="136" t="s">
        <v>253</v>
      </c>
      <c r="C44" s="137" t="s">
        <v>76</v>
      </c>
      <c r="D44" s="138">
        <v>3.9583333333333331E-2</v>
      </c>
      <c r="E44" s="136" t="s">
        <v>946</v>
      </c>
      <c r="F44" s="136" t="s">
        <v>947</v>
      </c>
      <c r="G44" s="152" t="s">
        <v>948</v>
      </c>
      <c r="H44" s="152" t="s">
        <v>949</v>
      </c>
      <c r="I44" s="137">
        <v>3628</v>
      </c>
      <c r="J44" s="138">
        <v>6.5972222222222224E-2</v>
      </c>
      <c r="K44" s="136" t="s">
        <v>950</v>
      </c>
      <c r="L44" s="136" t="s">
        <v>951</v>
      </c>
      <c r="M44" s="152" t="s">
        <v>952</v>
      </c>
      <c r="N44" s="152" t="s">
        <v>953</v>
      </c>
      <c r="O44" s="137">
        <v>3637</v>
      </c>
      <c r="P44" s="156"/>
      <c r="Q44" s="157"/>
      <c r="R44" s="158">
        <v>23.793474604893706</v>
      </c>
      <c r="S44" s="143">
        <v>281</v>
      </c>
      <c r="T44" s="87">
        <v>10</v>
      </c>
      <c r="U44" s="144"/>
      <c r="V44" s="136" t="s">
        <v>777</v>
      </c>
      <c r="W44" s="144">
        <v>0</v>
      </c>
      <c r="X44" s="145">
        <v>0</v>
      </c>
      <c r="Y44" s="146">
        <v>0</v>
      </c>
      <c r="Z44" s="147" t="s">
        <v>95</v>
      </c>
      <c r="AA44" s="136" t="s">
        <v>778</v>
      </c>
      <c r="AB44" s="149">
        <v>3</v>
      </c>
      <c r="AC44" s="149" t="s">
        <v>822</v>
      </c>
      <c r="AD44" s="149">
        <v>9</v>
      </c>
      <c r="AE44" s="150">
        <v>3</v>
      </c>
      <c r="AF44" s="151" t="s">
        <v>780</v>
      </c>
      <c r="AG44" s="152">
        <v>5</v>
      </c>
      <c r="AH44" s="137" t="s">
        <v>875</v>
      </c>
      <c r="AI44" s="153"/>
      <c r="AJ44" s="161"/>
      <c r="AK44" s="160"/>
      <c r="AL44" s="106"/>
      <c r="AM44" s="106"/>
      <c r="AN44" s="106"/>
      <c r="AO44" s="106"/>
      <c r="AP44" s="106"/>
      <c r="AQ44" s="106"/>
      <c r="AR44" s="106"/>
      <c r="AS44" s="106"/>
      <c r="AT44" s="106"/>
      <c r="AU44" s="106"/>
      <c r="AV44" s="106"/>
      <c r="AW44" s="106"/>
      <c r="AX44" s="106"/>
      <c r="AY44" s="106"/>
      <c r="AZ44" s="106"/>
      <c r="BA44" s="106"/>
      <c r="BB44" s="106"/>
      <c r="BC44" s="106"/>
      <c r="BD44" s="106"/>
      <c r="BE44" s="106"/>
      <c r="BF44" s="106"/>
      <c r="BG44" s="106"/>
      <c r="BH44" s="106"/>
      <c r="BI44" s="106"/>
      <c r="BJ44" s="106"/>
      <c r="BK44" s="106"/>
      <c r="BL44" s="106"/>
      <c r="BM44" s="106"/>
      <c r="BN44" s="106"/>
      <c r="BO44" s="106"/>
      <c r="BP44" s="106"/>
      <c r="BQ44" s="106"/>
      <c r="BR44" s="106"/>
      <c r="BS44" s="106"/>
      <c r="BT44" s="106"/>
      <c r="BU44" s="106"/>
      <c r="BV44" s="106"/>
      <c r="BW44" s="106"/>
      <c r="BX44" s="106"/>
      <c r="BY44" s="106"/>
      <c r="BZ44" s="106"/>
      <c r="CA44" s="106"/>
      <c r="CB44" s="106"/>
      <c r="CC44" s="106"/>
      <c r="CD44" s="106"/>
      <c r="CE44" s="106"/>
      <c r="CF44" s="106"/>
      <c r="CG44" s="106"/>
      <c r="CH44" s="106"/>
      <c r="CI44" s="106"/>
      <c r="CJ44" s="106"/>
      <c r="CK44" s="106"/>
      <c r="CL44" s="106"/>
      <c r="CM44" s="106"/>
      <c r="CN44" s="106"/>
      <c r="CO44" s="106"/>
      <c r="CP44" s="106"/>
      <c r="CQ44" s="106"/>
      <c r="CR44" s="106"/>
      <c r="CS44" s="106"/>
      <c r="CT44" s="106"/>
      <c r="CU44" s="106"/>
      <c r="CV44" s="106"/>
      <c r="CW44" s="106"/>
      <c r="CX44" s="106"/>
      <c r="CY44" s="106"/>
      <c r="CZ44" s="106"/>
      <c r="DA44" s="106"/>
      <c r="DB44" s="106"/>
      <c r="DC44" s="106"/>
      <c r="DD44" s="106"/>
      <c r="DE44" s="106"/>
      <c r="DF44" s="106"/>
      <c r="DG44" s="106"/>
      <c r="DH44" s="106"/>
      <c r="DI44" s="106"/>
      <c r="DJ44" s="106"/>
      <c r="DK44" s="106"/>
      <c r="DL44" s="106"/>
      <c r="DM44" s="106"/>
      <c r="DN44" s="106"/>
      <c r="DO44" s="106"/>
      <c r="DP44" s="106"/>
      <c r="DQ44" s="106"/>
      <c r="DR44" s="106"/>
      <c r="DS44" s="106"/>
      <c r="DT44" s="106"/>
      <c r="DU44" s="106"/>
      <c r="DV44" s="106"/>
      <c r="DW44" s="106"/>
      <c r="DX44" s="106"/>
      <c r="DY44" s="106"/>
      <c r="DZ44" s="106"/>
      <c r="EA44" s="106"/>
      <c r="EB44" s="106"/>
      <c r="EC44" s="106"/>
      <c r="ED44" s="106"/>
      <c r="EE44" s="106"/>
      <c r="EF44" s="106"/>
      <c r="EG44" s="106"/>
      <c r="EH44" s="106"/>
      <c r="EI44" s="106"/>
      <c r="EJ44" s="106"/>
      <c r="EK44" s="106"/>
      <c r="EL44" s="106"/>
      <c r="EM44" s="106"/>
      <c r="EN44" s="106"/>
      <c r="EO44" s="106"/>
      <c r="EP44" s="106"/>
      <c r="EQ44" s="106"/>
      <c r="ER44" s="106"/>
      <c r="ES44" s="106"/>
      <c r="ET44" s="106"/>
      <c r="EU44" s="106"/>
      <c r="EV44" s="106"/>
      <c r="EW44" s="106"/>
      <c r="EX44" s="106"/>
      <c r="EY44" s="106"/>
      <c r="EZ44" s="106"/>
      <c r="FA44" s="106"/>
      <c r="FB44" s="106"/>
      <c r="FC44" s="106"/>
      <c r="FD44" s="106"/>
      <c r="FE44" s="106"/>
      <c r="FF44" s="106"/>
      <c r="FG44" s="106"/>
      <c r="FH44" s="106"/>
      <c r="FI44" s="106"/>
      <c r="FJ44" s="106"/>
    </row>
    <row r="45" spans="1:166">
      <c r="A45" s="135">
        <v>40765</v>
      </c>
      <c r="B45" s="136" t="s">
        <v>253</v>
      </c>
      <c r="C45" s="137" t="s">
        <v>76</v>
      </c>
      <c r="D45" s="138">
        <v>6.5972222222222224E-2</v>
      </c>
      <c r="E45" s="136" t="s">
        <v>950</v>
      </c>
      <c r="F45" s="136" t="s">
        <v>951</v>
      </c>
      <c r="G45" s="152" t="s">
        <v>952</v>
      </c>
      <c r="H45" s="152" t="s">
        <v>953</v>
      </c>
      <c r="I45" s="137">
        <v>3637</v>
      </c>
      <c r="J45" s="138">
        <v>7.9166666666666663E-2</v>
      </c>
      <c r="K45" s="136" t="s">
        <v>946</v>
      </c>
      <c r="L45" s="136" t="s">
        <v>947</v>
      </c>
      <c r="M45" s="152" t="s">
        <v>948</v>
      </c>
      <c r="N45" s="152" t="s">
        <v>949</v>
      </c>
      <c r="O45" s="137">
        <v>3640</v>
      </c>
      <c r="P45" s="156"/>
      <c r="Q45" s="157"/>
      <c r="R45" s="158">
        <v>23.793474604893706</v>
      </c>
      <c r="S45" s="143">
        <v>283</v>
      </c>
      <c r="T45" s="87">
        <v>10</v>
      </c>
      <c r="U45" s="144"/>
      <c r="V45" s="136" t="s">
        <v>777</v>
      </c>
      <c r="W45" s="144">
        <v>0</v>
      </c>
      <c r="X45" s="145">
        <v>0</v>
      </c>
      <c r="Y45" s="146">
        <v>0</v>
      </c>
      <c r="Z45" s="159" t="s">
        <v>95</v>
      </c>
      <c r="AA45" s="136" t="s">
        <v>778</v>
      </c>
      <c r="AB45" s="150" t="s">
        <v>902</v>
      </c>
      <c r="AC45" s="149" t="s">
        <v>822</v>
      </c>
      <c r="AD45" s="149">
        <v>9</v>
      </c>
      <c r="AE45" s="150">
        <v>3</v>
      </c>
      <c r="AF45" s="165" t="s">
        <v>780</v>
      </c>
      <c r="AG45" s="152">
        <v>6</v>
      </c>
      <c r="AH45" s="137" t="s">
        <v>875</v>
      </c>
      <c r="AI45" s="153"/>
      <c r="AJ45" s="161"/>
      <c r="AK45" s="160"/>
      <c r="AL45" s="106"/>
      <c r="AM45" s="106"/>
      <c r="AN45" s="106"/>
      <c r="AO45" s="106"/>
      <c r="AP45" s="106"/>
      <c r="AQ45" s="106"/>
      <c r="AR45" s="106"/>
      <c r="AS45" s="106"/>
      <c r="AT45" s="106"/>
      <c r="AU45" s="106"/>
      <c r="AV45" s="106"/>
      <c r="AW45" s="106"/>
      <c r="AX45" s="106"/>
      <c r="AY45" s="106"/>
      <c r="AZ45" s="106"/>
      <c r="BA45" s="106"/>
      <c r="BB45" s="106"/>
      <c r="BC45" s="106"/>
      <c r="BD45" s="106"/>
      <c r="BE45" s="106"/>
      <c r="BF45" s="106"/>
      <c r="BG45" s="106"/>
      <c r="BH45" s="106"/>
      <c r="BI45" s="106"/>
      <c r="BJ45" s="106"/>
      <c r="BK45" s="106"/>
      <c r="BL45" s="106"/>
      <c r="BM45" s="106"/>
      <c r="BN45" s="106"/>
      <c r="BO45" s="106"/>
      <c r="BP45" s="106"/>
      <c r="BQ45" s="106"/>
      <c r="BR45" s="106"/>
      <c r="BS45" s="106"/>
      <c r="BT45" s="106"/>
      <c r="BU45" s="106"/>
      <c r="BV45" s="106"/>
      <c r="BW45" s="106"/>
      <c r="BX45" s="106"/>
      <c r="BY45" s="106"/>
      <c r="BZ45" s="106"/>
      <c r="CA45" s="106"/>
      <c r="CB45" s="106"/>
      <c r="CC45" s="106"/>
      <c r="CD45" s="106"/>
      <c r="CE45" s="106"/>
      <c r="CF45" s="106"/>
      <c r="CG45" s="106"/>
      <c r="CH45" s="106"/>
      <c r="CI45" s="106"/>
      <c r="CJ45" s="106"/>
      <c r="CK45" s="106"/>
      <c r="CL45" s="106"/>
      <c r="CM45" s="106"/>
      <c r="CN45" s="106"/>
      <c r="CO45" s="106"/>
      <c r="CP45" s="106"/>
      <c r="CQ45" s="106"/>
      <c r="CR45" s="106"/>
      <c r="CS45" s="106"/>
      <c r="CT45" s="106"/>
      <c r="CU45" s="106"/>
      <c r="CV45" s="106"/>
      <c r="CW45" s="106"/>
      <c r="CX45" s="106"/>
      <c r="CY45" s="106"/>
      <c r="CZ45" s="106"/>
      <c r="DA45" s="106"/>
      <c r="DB45" s="106"/>
      <c r="DC45" s="106"/>
      <c r="DD45" s="106"/>
      <c r="DE45" s="106"/>
      <c r="DF45" s="106"/>
      <c r="DG45" s="106"/>
      <c r="DH45" s="106"/>
      <c r="DI45" s="106"/>
      <c r="DJ45" s="106"/>
      <c r="DK45" s="106"/>
      <c r="DL45" s="106"/>
      <c r="DM45" s="106"/>
      <c r="DN45" s="106"/>
      <c r="DO45" s="106"/>
      <c r="DP45" s="106"/>
      <c r="DQ45" s="106"/>
      <c r="DR45" s="106"/>
      <c r="DS45" s="106"/>
      <c r="DT45" s="106"/>
      <c r="DU45" s="106"/>
      <c r="DV45" s="106"/>
      <c r="DW45" s="106"/>
      <c r="DX45" s="106"/>
      <c r="DY45" s="106"/>
      <c r="DZ45" s="106"/>
      <c r="EA45" s="106"/>
      <c r="EB45" s="106"/>
      <c r="EC45" s="106"/>
      <c r="ED45" s="106"/>
      <c r="EE45" s="106"/>
      <c r="EF45" s="106"/>
      <c r="EG45" s="106"/>
      <c r="EH45" s="106"/>
      <c r="EI45" s="106"/>
      <c r="EJ45" s="106"/>
      <c r="EK45" s="106"/>
      <c r="EL45" s="106"/>
      <c r="EM45" s="106"/>
      <c r="EN45" s="106"/>
      <c r="EO45" s="106"/>
      <c r="EP45" s="106"/>
      <c r="EQ45" s="106"/>
      <c r="ER45" s="106"/>
      <c r="ES45" s="106"/>
      <c r="ET45" s="106"/>
      <c r="EU45" s="106"/>
      <c r="EV45" s="106"/>
      <c r="EW45" s="106"/>
      <c r="EX45" s="106"/>
      <c r="EY45" s="106"/>
      <c r="EZ45" s="106"/>
      <c r="FA45" s="106"/>
      <c r="FB45" s="106"/>
      <c r="FC45" s="106"/>
      <c r="FD45" s="106"/>
      <c r="FE45" s="106"/>
      <c r="FF45" s="106"/>
      <c r="FG45" s="106"/>
      <c r="FH45" s="106"/>
      <c r="FI45" s="106"/>
      <c r="FJ45" s="106"/>
    </row>
    <row r="46" spans="1:166">
      <c r="A46" s="135">
        <v>40765</v>
      </c>
      <c r="B46" s="136" t="s">
        <v>203</v>
      </c>
      <c r="C46" s="137" t="s">
        <v>76</v>
      </c>
      <c r="D46" s="138">
        <v>7.9166666666666663E-2</v>
      </c>
      <c r="E46" s="136" t="s">
        <v>946</v>
      </c>
      <c r="F46" s="136" t="s">
        <v>947</v>
      </c>
      <c r="G46" s="152" t="s">
        <v>948</v>
      </c>
      <c r="H46" s="152" t="s">
        <v>949</v>
      </c>
      <c r="I46" s="137">
        <v>3640</v>
      </c>
      <c r="J46" s="138">
        <v>0.10416666666666667</v>
      </c>
      <c r="K46" s="136" t="s">
        <v>954</v>
      </c>
      <c r="L46" s="136" t="s">
        <v>955</v>
      </c>
      <c r="M46" s="152" t="s">
        <v>956</v>
      </c>
      <c r="N46" s="152" t="s">
        <v>957</v>
      </c>
      <c r="O46" s="137">
        <v>3651</v>
      </c>
      <c r="P46" s="156"/>
      <c r="Q46" s="157"/>
      <c r="R46" s="158">
        <v>40.270776629974392</v>
      </c>
      <c r="S46" s="143">
        <v>282</v>
      </c>
      <c r="T46" s="87">
        <v>10</v>
      </c>
      <c r="U46" s="144"/>
      <c r="V46" s="136" t="s">
        <v>777</v>
      </c>
      <c r="W46" s="144">
        <v>0</v>
      </c>
      <c r="X46" s="145">
        <v>0</v>
      </c>
      <c r="Y46" s="146">
        <v>0</v>
      </c>
      <c r="Z46" s="147" t="s">
        <v>827</v>
      </c>
      <c r="AA46" s="136" t="s">
        <v>778</v>
      </c>
      <c r="AB46" s="150" t="s">
        <v>958</v>
      </c>
      <c r="AC46" s="149" t="s">
        <v>95</v>
      </c>
      <c r="AD46" s="149"/>
      <c r="AE46" s="150">
        <v>3</v>
      </c>
      <c r="AF46" s="151" t="s">
        <v>780</v>
      </c>
      <c r="AG46" s="152">
        <v>4</v>
      </c>
      <c r="AH46" s="137" t="s">
        <v>849</v>
      </c>
      <c r="AI46" s="153"/>
      <c r="AJ46" s="161"/>
      <c r="AK46" s="160"/>
      <c r="AL46" s="106"/>
      <c r="AM46" s="106"/>
      <c r="AN46" s="106"/>
      <c r="AO46" s="106"/>
      <c r="AP46" s="106"/>
      <c r="AQ46" s="106"/>
      <c r="AR46" s="106"/>
      <c r="AS46" s="106"/>
      <c r="AT46" s="106"/>
      <c r="AU46" s="106"/>
      <c r="AV46" s="106"/>
      <c r="AW46" s="106"/>
      <c r="AX46" s="106"/>
      <c r="AY46" s="106"/>
      <c r="AZ46" s="106"/>
      <c r="BA46" s="106"/>
      <c r="BB46" s="106"/>
      <c r="BC46" s="106"/>
      <c r="BD46" s="106"/>
      <c r="BE46" s="106"/>
      <c r="BF46" s="106"/>
      <c r="BG46" s="106"/>
      <c r="BH46" s="106"/>
      <c r="BI46" s="106"/>
      <c r="BJ46" s="106"/>
      <c r="BK46" s="106"/>
      <c r="BL46" s="106"/>
      <c r="BM46" s="106"/>
      <c r="BN46" s="106"/>
      <c r="BO46" s="106"/>
      <c r="BP46" s="106"/>
      <c r="BQ46" s="106"/>
      <c r="BR46" s="106"/>
      <c r="BS46" s="106"/>
      <c r="BT46" s="106"/>
      <c r="BU46" s="106"/>
      <c r="BV46" s="106"/>
      <c r="BW46" s="106"/>
      <c r="BX46" s="106"/>
      <c r="BY46" s="106"/>
      <c r="BZ46" s="106"/>
      <c r="CA46" s="106"/>
      <c r="CB46" s="106"/>
      <c r="CC46" s="106"/>
      <c r="CD46" s="106"/>
      <c r="CE46" s="106"/>
      <c r="CF46" s="106"/>
      <c r="CG46" s="106"/>
      <c r="CH46" s="106"/>
      <c r="CI46" s="106"/>
      <c r="CJ46" s="106"/>
      <c r="CK46" s="106"/>
      <c r="CL46" s="106"/>
      <c r="CM46" s="106"/>
      <c r="CN46" s="106"/>
      <c r="CO46" s="106"/>
      <c r="CP46" s="106"/>
      <c r="CQ46" s="106"/>
      <c r="CR46" s="106"/>
      <c r="CS46" s="106"/>
      <c r="CT46" s="106"/>
      <c r="CU46" s="106"/>
      <c r="CV46" s="106"/>
      <c r="CW46" s="106"/>
      <c r="CX46" s="106"/>
      <c r="CY46" s="106"/>
      <c r="CZ46" s="106"/>
      <c r="DA46" s="106"/>
      <c r="DB46" s="106"/>
      <c r="DC46" s="106"/>
      <c r="DD46" s="106"/>
      <c r="DE46" s="106"/>
      <c r="DF46" s="106"/>
      <c r="DG46" s="106"/>
      <c r="DH46" s="106"/>
      <c r="DI46" s="106"/>
      <c r="DJ46" s="106"/>
      <c r="DK46" s="106"/>
      <c r="DL46" s="106"/>
      <c r="DM46" s="106"/>
      <c r="DN46" s="106"/>
      <c r="DO46" s="106"/>
      <c r="DP46" s="106"/>
      <c r="DQ46" s="106"/>
      <c r="DR46" s="106"/>
      <c r="DS46" s="106"/>
      <c r="DT46" s="106"/>
      <c r="DU46" s="106"/>
      <c r="DV46" s="106"/>
      <c r="DW46" s="106"/>
      <c r="DX46" s="106"/>
      <c r="DY46" s="106"/>
      <c r="DZ46" s="106"/>
      <c r="EA46" s="106"/>
      <c r="EB46" s="106"/>
      <c r="EC46" s="106"/>
      <c r="ED46" s="106"/>
      <c r="EE46" s="106"/>
      <c r="EF46" s="106"/>
      <c r="EG46" s="106"/>
      <c r="EH46" s="106"/>
      <c r="EI46" s="106"/>
      <c r="EJ46" s="106"/>
      <c r="EK46" s="106"/>
      <c r="EL46" s="106"/>
      <c r="EM46" s="106"/>
      <c r="EN46" s="106"/>
      <c r="EO46" s="106"/>
      <c r="EP46" s="106"/>
      <c r="EQ46" s="106"/>
      <c r="ER46" s="106"/>
      <c r="ES46" s="106"/>
      <c r="ET46" s="106"/>
      <c r="EU46" s="106"/>
      <c r="EV46" s="106"/>
      <c r="EW46" s="106"/>
      <c r="EX46" s="106"/>
      <c r="EY46" s="106"/>
      <c r="EZ46" s="106"/>
      <c r="FA46" s="106"/>
      <c r="FB46" s="106"/>
      <c r="FC46" s="106"/>
      <c r="FD46" s="106"/>
      <c r="FE46" s="106"/>
      <c r="FF46" s="106"/>
      <c r="FG46" s="106"/>
      <c r="FH46" s="106"/>
      <c r="FI46" s="106"/>
      <c r="FJ46" s="106"/>
    </row>
    <row r="47" spans="1:166">
      <c r="A47" s="135">
        <v>40765</v>
      </c>
      <c r="B47" s="136" t="s">
        <v>172</v>
      </c>
      <c r="C47" s="137" t="s">
        <v>76</v>
      </c>
      <c r="D47" s="138">
        <v>0.10416666666666667</v>
      </c>
      <c r="E47" s="136" t="s">
        <v>954</v>
      </c>
      <c r="F47" s="136" t="s">
        <v>955</v>
      </c>
      <c r="G47" s="152" t="s">
        <v>956</v>
      </c>
      <c r="H47" s="152" t="s">
        <v>957</v>
      </c>
      <c r="I47" s="137">
        <v>3651</v>
      </c>
      <c r="J47" s="138">
        <v>0.125</v>
      </c>
      <c r="K47" s="136" t="s">
        <v>959</v>
      </c>
      <c r="L47" s="136" t="s">
        <v>960</v>
      </c>
      <c r="M47" s="152" t="s">
        <v>961</v>
      </c>
      <c r="N47" s="152" t="s">
        <v>962</v>
      </c>
      <c r="O47" s="137">
        <v>3660</v>
      </c>
      <c r="P47" s="156"/>
      <c r="Q47" s="157"/>
      <c r="R47" s="158">
        <v>9.7135174811776874</v>
      </c>
      <c r="S47" s="143">
        <v>283</v>
      </c>
      <c r="T47" s="87">
        <v>10</v>
      </c>
      <c r="U47" s="144"/>
      <c r="V47" s="136" t="s">
        <v>777</v>
      </c>
      <c r="W47" s="144">
        <v>0</v>
      </c>
      <c r="X47" s="145">
        <v>0</v>
      </c>
      <c r="Y47" s="146">
        <v>0</v>
      </c>
      <c r="Z47" s="159" t="s">
        <v>827</v>
      </c>
      <c r="AA47" s="136" t="s">
        <v>778</v>
      </c>
      <c r="AB47" s="150" t="s">
        <v>958</v>
      </c>
      <c r="AC47" s="150" t="s">
        <v>95</v>
      </c>
      <c r="AD47" s="149"/>
      <c r="AE47" s="150">
        <v>3</v>
      </c>
      <c r="AF47" s="151" t="s">
        <v>780</v>
      </c>
      <c r="AG47" s="152">
        <v>4</v>
      </c>
      <c r="AH47" s="137" t="s">
        <v>875</v>
      </c>
      <c r="AI47" s="153"/>
      <c r="AJ47" s="154" t="s">
        <v>963</v>
      </c>
      <c r="AK47" s="160"/>
      <c r="AL47" s="106"/>
      <c r="AM47" s="106"/>
      <c r="AN47" s="106"/>
      <c r="AO47" s="106"/>
      <c r="AP47" s="106"/>
      <c r="AQ47" s="106"/>
      <c r="AR47" s="106"/>
      <c r="AS47" s="106"/>
      <c r="AT47" s="106"/>
      <c r="AU47" s="106"/>
      <c r="AV47" s="106"/>
      <c r="AW47" s="106"/>
      <c r="AX47" s="106"/>
      <c r="AY47" s="106"/>
      <c r="AZ47" s="106"/>
      <c r="BA47" s="106"/>
      <c r="BB47" s="106"/>
      <c r="BC47" s="106"/>
      <c r="BD47" s="106"/>
      <c r="BE47" s="106"/>
      <c r="BF47" s="106"/>
      <c r="BG47" s="106"/>
      <c r="BH47" s="106"/>
      <c r="BI47" s="106"/>
      <c r="BJ47" s="106"/>
      <c r="BK47" s="106"/>
      <c r="BL47" s="106"/>
      <c r="BM47" s="106"/>
      <c r="BN47" s="106"/>
      <c r="BO47" s="106"/>
      <c r="BP47" s="106"/>
      <c r="BQ47" s="106"/>
      <c r="BR47" s="106"/>
      <c r="BS47" s="106"/>
      <c r="BT47" s="106"/>
      <c r="BU47" s="106"/>
      <c r="BV47" s="106"/>
      <c r="BW47" s="106"/>
      <c r="BX47" s="106"/>
      <c r="BY47" s="106"/>
      <c r="BZ47" s="106"/>
      <c r="CA47" s="106"/>
      <c r="CB47" s="106"/>
      <c r="CC47" s="106"/>
      <c r="CD47" s="106"/>
      <c r="CE47" s="106"/>
      <c r="CF47" s="106"/>
      <c r="CG47" s="106"/>
      <c r="CH47" s="106"/>
      <c r="CI47" s="106"/>
      <c r="CJ47" s="106"/>
      <c r="CK47" s="106"/>
      <c r="CL47" s="106"/>
      <c r="CM47" s="106"/>
      <c r="CN47" s="106"/>
      <c r="CO47" s="106"/>
      <c r="CP47" s="106"/>
      <c r="CQ47" s="106"/>
      <c r="CR47" s="106"/>
      <c r="CS47" s="106"/>
      <c r="CT47" s="106"/>
      <c r="CU47" s="106"/>
      <c r="CV47" s="106"/>
      <c r="CW47" s="106"/>
      <c r="CX47" s="106"/>
      <c r="CY47" s="106"/>
      <c r="CZ47" s="106"/>
      <c r="DA47" s="106"/>
      <c r="DB47" s="106"/>
      <c r="DC47" s="106"/>
      <c r="DD47" s="106"/>
      <c r="DE47" s="106"/>
      <c r="DF47" s="106"/>
      <c r="DG47" s="106"/>
      <c r="DH47" s="106"/>
      <c r="DI47" s="106"/>
      <c r="DJ47" s="106"/>
      <c r="DK47" s="106"/>
      <c r="DL47" s="106"/>
      <c r="DM47" s="106"/>
      <c r="DN47" s="106"/>
      <c r="DO47" s="106"/>
      <c r="DP47" s="106"/>
      <c r="DQ47" s="106"/>
      <c r="DR47" s="106"/>
      <c r="DS47" s="106"/>
      <c r="DT47" s="106"/>
      <c r="DU47" s="106"/>
      <c r="DV47" s="106"/>
      <c r="DW47" s="106"/>
      <c r="DX47" s="106"/>
      <c r="DY47" s="106"/>
      <c r="DZ47" s="106"/>
      <c r="EA47" s="106"/>
      <c r="EB47" s="106"/>
      <c r="EC47" s="106"/>
      <c r="ED47" s="106"/>
      <c r="EE47" s="106"/>
      <c r="EF47" s="106"/>
      <c r="EG47" s="106"/>
      <c r="EH47" s="106"/>
      <c r="EI47" s="106"/>
      <c r="EJ47" s="106"/>
      <c r="EK47" s="106"/>
      <c r="EL47" s="106"/>
      <c r="EM47" s="106"/>
      <c r="EN47" s="106"/>
      <c r="EO47" s="106"/>
      <c r="EP47" s="106"/>
      <c r="EQ47" s="106"/>
      <c r="ER47" s="106"/>
      <c r="ES47" s="106"/>
      <c r="ET47" s="106"/>
      <c r="EU47" s="106"/>
      <c r="EV47" s="106"/>
      <c r="EW47" s="106"/>
      <c r="EX47" s="106"/>
      <c r="EY47" s="106"/>
      <c r="EZ47" s="106"/>
      <c r="FA47" s="106"/>
      <c r="FB47" s="106"/>
      <c r="FC47" s="106"/>
      <c r="FD47" s="106"/>
      <c r="FE47" s="106"/>
      <c r="FF47" s="106"/>
      <c r="FG47" s="106"/>
      <c r="FH47" s="106"/>
      <c r="FI47" s="106"/>
      <c r="FJ47" s="106"/>
    </row>
    <row r="48" spans="1:166">
      <c r="A48" s="135">
        <v>40765</v>
      </c>
      <c r="B48" s="136" t="s">
        <v>172</v>
      </c>
      <c r="C48" s="137" t="s">
        <v>76</v>
      </c>
      <c r="D48" s="138">
        <v>0.125</v>
      </c>
      <c r="E48" s="136" t="s">
        <v>959</v>
      </c>
      <c r="F48" s="136" t="s">
        <v>960</v>
      </c>
      <c r="G48" s="152" t="s">
        <v>961</v>
      </c>
      <c r="H48" s="152" t="s">
        <v>962</v>
      </c>
      <c r="I48" s="137">
        <v>3660</v>
      </c>
      <c r="J48" s="138">
        <v>0.14583333333333334</v>
      </c>
      <c r="K48" s="136" t="s">
        <v>964</v>
      </c>
      <c r="L48" s="136" t="s">
        <v>965</v>
      </c>
      <c r="M48" s="152" t="s">
        <v>966</v>
      </c>
      <c r="N48" s="152" t="s">
        <v>967</v>
      </c>
      <c r="O48" s="137">
        <v>3671</v>
      </c>
      <c r="P48" s="156"/>
      <c r="Q48" s="157"/>
      <c r="R48" s="158">
        <v>10.073210658532014</v>
      </c>
      <c r="S48" s="143">
        <v>272</v>
      </c>
      <c r="T48" s="87">
        <v>10</v>
      </c>
      <c r="U48" s="144"/>
      <c r="V48" s="136" t="s">
        <v>777</v>
      </c>
      <c r="W48" s="144">
        <v>0</v>
      </c>
      <c r="X48" s="145">
        <v>0</v>
      </c>
      <c r="Y48" s="146">
        <v>0</v>
      </c>
      <c r="Z48" s="159" t="s">
        <v>95</v>
      </c>
      <c r="AA48" s="136" t="s">
        <v>778</v>
      </c>
      <c r="AB48" s="150" t="s">
        <v>902</v>
      </c>
      <c r="AC48" s="150" t="s">
        <v>95</v>
      </c>
      <c r="AD48" s="149"/>
      <c r="AE48" s="150">
        <v>3</v>
      </c>
      <c r="AF48" s="151" t="s">
        <v>780</v>
      </c>
      <c r="AG48" s="152">
        <v>4</v>
      </c>
      <c r="AH48" s="137" t="s">
        <v>875</v>
      </c>
      <c r="AI48" s="153"/>
      <c r="AJ48" s="161"/>
      <c r="AK48" s="160"/>
      <c r="AL48" s="106"/>
      <c r="AM48" s="106"/>
      <c r="AN48" s="106"/>
      <c r="AO48" s="106"/>
      <c r="AP48" s="106"/>
      <c r="AQ48" s="106"/>
      <c r="AR48" s="106"/>
      <c r="AS48" s="106"/>
      <c r="AT48" s="106"/>
      <c r="AU48" s="106"/>
      <c r="AV48" s="106"/>
      <c r="AW48" s="106"/>
      <c r="AX48" s="106"/>
      <c r="AY48" s="106"/>
      <c r="AZ48" s="106"/>
      <c r="BA48" s="106"/>
      <c r="BB48" s="106"/>
      <c r="BC48" s="106"/>
      <c r="BD48" s="106"/>
      <c r="BE48" s="106"/>
      <c r="BF48" s="106"/>
      <c r="BG48" s="106"/>
      <c r="BH48" s="106"/>
      <c r="BI48" s="106"/>
      <c r="BJ48" s="106"/>
      <c r="BK48" s="106"/>
      <c r="BL48" s="106"/>
      <c r="BM48" s="106"/>
      <c r="BN48" s="106"/>
      <c r="BO48" s="106"/>
      <c r="BP48" s="106"/>
      <c r="BQ48" s="106"/>
      <c r="BR48" s="106"/>
      <c r="BS48" s="106"/>
      <c r="BT48" s="106"/>
      <c r="BU48" s="106"/>
      <c r="BV48" s="106"/>
      <c r="BW48" s="106"/>
      <c r="BX48" s="106"/>
      <c r="BY48" s="106"/>
      <c r="BZ48" s="106"/>
      <c r="CA48" s="106"/>
      <c r="CB48" s="106"/>
      <c r="CC48" s="106"/>
      <c r="CD48" s="106"/>
      <c r="CE48" s="106"/>
      <c r="CF48" s="106"/>
      <c r="CG48" s="106"/>
      <c r="CH48" s="106"/>
      <c r="CI48" s="106"/>
      <c r="CJ48" s="106"/>
      <c r="CK48" s="106"/>
      <c r="CL48" s="106"/>
      <c r="CM48" s="106"/>
      <c r="CN48" s="106"/>
      <c r="CO48" s="106"/>
      <c r="CP48" s="106"/>
      <c r="CQ48" s="106"/>
      <c r="CR48" s="106"/>
      <c r="CS48" s="106"/>
      <c r="CT48" s="106"/>
      <c r="CU48" s="106"/>
      <c r="CV48" s="106"/>
      <c r="CW48" s="106"/>
      <c r="CX48" s="106"/>
      <c r="CY48" s="106"/>
      <c r="CZ48" s="106"/>
      <c r="DA48" s="106"/>
      <c r="DB48" s="106"/>
      <c r="DC48" s="106"/>
      <c r="DD48" s="106"/>
      <c r="DE48" s="106"/>
      <c r="DF48" s="106"/>
      <c r="DG48" s="106"/>
      <c r="DH48" s="106"/>
      <c r="DI48" s="106"/>
      <c r="DJ48" s="106"/>
      <c r="DK48" s="106"/>
      <c r="DL48" s="106"/>
      <c r="DM48" s="106"/>
      <c r="DN48" s="106"/>
      <c r="DO48" s="106"/>
      <c r="DP48" s="106"/>
      <c r="DQ48" s="106"/>
      <c r="DR48" s="106"/>
      <c r="DS48" s="106"/>
      <c r="DT48" s="106"/>
      <c r="DU48" s="106"/>
      <c r="DV48" s="106"/>
      <c r="DW48" s="106"/>
      <c r="DX48" s="106"/>
      <c r="DY48" s="106"/>
      <c r="DZ48" s="106"/>
      <c r="EA48" s="106"/>
      <c r="EB48" s="106"/>
      <c r="EC48" s="106"/>
      <c r="ED48" s="106"/>
      <c r="EE48" s="106"/>
      <c r="EF48" s="106"/>
      <c r="EG48" s="106"/>
      <c r="EH48" s="106"/>
      <c r="EI48" s="106"/>
      <c r="EJ48" s="106"/>
      <c r="EK48" s="106"/>
      <c r="EL48" s="106"/>
      <c r="EM48" s="106"/>
      <c r="EN48" s="106"/>
      <c r="EO48" s="106"/>
      <c r="EP48" s="106"/>
      <c r="EQ48" s="106"/>
      <c r="ER48" s="106"/>
      <c r="ES48" s="106"/>
      <c r="ET48" s="106"/>
      <c r="EU48" s="106"/>
      <c r="EV48" s="106"/>
      <c r="EW48" s="106"/>
      <c r="EX48" s="106"/>
      <c r="EY48" s="106"/>
      <c r="EZ48" s="106"/>
      <c r="FA48" s="106"/>
      <c r="FB48" s="106"/>
      <c r="FC48" s="106"/>
      <c r="FD48" s="106"/>
      <c r="FE48" s="106"/>
      <c r="FF48" s="106"/>
      <c r="FG48" s="106"/>
      <c r="FH48" s="106"/>
      <c r="FI48" s="106"/>
      <c r="FJ48" s="106"/>
    </row>
    <row r="49" spans="1:166">
      <c r="A49" s="135">
        <v>40765</v>
      </c>
      <c r="B49" s="136" t="s">
        <v>172</v>
      </c>
      <c r="C49" s="137" t="s">
        <v>76</v>
      </c>
      <c r="D49" s="138">
        <v>0.14583333333333334</v>
      </c>
      <c r="E49" s="136" t="s">
        <v>964</v>
      </c>
      <c r="F49" s="136" t="s">
        <v>965</v>
      </c>
      <c r="G49" s="152" t="s">
        <v>966</v>
      </c>
      <c r="H49" s="152" t="s">
        <v>967</v>
      </c>
      <c r="I49" s="137">
        <v>3671</v>
      </c>
      <c r="J49" s="138">
        <v>0.16458333333333333</v>
      </c>
      <c r="K49" s="136" t="s">
        <v>968</v>
      </c>
      <c r="L49" s="136" t="s">
        <v>969</v>
      </c>
      <c r="M49" s="152" t="s">
        <v>970</v>
      </c>
      <c r="N49" s="152" t="s">
        <v>971</v>
      </c>
      <c r="O49" s="137">
        <v>3679</v>
      </c>
      <c r="P49" s="156"/>
      <c r="Q49" s="157"/>
      <c r="R49" s="158">
        <v>7.8714192308028945</v>
      </c>
      <c r="S49" s="143">
        <v>273</v>
      </c>
      <c r="T49" s="87">
        <v>11</v>
      </c>
      <c r="U49" s="144"/>
      <c r="V49" s="136" t="s">
        <v>777</v>
      </c>
      <c r="W49" s="144">
        <v>0</v>
      </c>
      <c r="X49" s="145">
        <v>0</v>
      </c>
      <c r="Y49" s="146">
        <v>0</v>
      </c>
      <c r="Z49" s="159" t="s">
        <v>95</v>
      </c>
      <c r="AA49" s="136" t="s">
        <v>778</v>
      </c>
      <c r="AB49" s="150" t="s">
        <v>902</v>
      </c>
      <c r="AC49" s="150" t="s">
        <v>95</v>
      </c>
      <c r="AD49" s="149"/>
      <c r="AE49" s="150">
        <v>3</v>
      </c>
      <c r="AF49" s="151" t="s">
        <v>780</v>
      </c>
      <c r="AG49" s="152">
        <v>4</v>
      </c>
      <c r="AH49" s="137" t="s">
        <v>781</v>
      </c>
      <c r="AI49" s="153"/>
      <c r="AJ49" s="161"/>
      <c r="AK49" s="160"/>
      <c r="AL49" s="106"/>
      <c r="AM49" s="106"/>
      <c r="AN49" s="106"/>
      <c r="AO49" s="106"/>
      <c r="AP49" s="106"/>
      <c r="AQ49" s="106"/>
      <c r="AR49" s="106"/>
      <c r="AS49" s="106"/>
      <c r="AT49" s="106"/>
      <c r="AU49" s="106"/>
      <c r="AV49" s="106"/>
      <c r="AW49" s="106"/>
      <c r="AX49" s="106"/>
      <c r="AY49" s="106"/>
      <c r="AZ49" s="106"/>
      <c r="BA49" s="106"/>
      <c r="BB49" s="106"/>
      <c r="BC49" s="106"/>
      <c r="BD49" s="106"/>
      <c r="BE49" s="106"/>
      <c r="BF49" s="106"/>
      <c r="BG49" s="106"/>
      <c r="BH49" s="106"/>
      <c r="BI49" s="106"/>
      <c r="BJ49" s="106"/>
      <c r="BK49" s="106"/>
      <c r="BL49" s="106"/>
      <c r="BM49" s="106"/>
      <c r="BN49" s="106"/>
      <c r="BO49" s="106"/>
      <c r="BP49" s="106"/>
      <c r="BQ49" s="106"/>
      <c r="BR49" s="106"/>
      <c r="BS49" s="106"/>
      <c r="BT49" s="106"/>
      <c r="BU49" s="106"/>
      <c r="BV49" s="106"/>
      <c r="BW49" s="106"/>
      <c r="BX49" s="106"/>
      <c r="BY49" s="106"/>
      <c r="BZ49" s="106"/>
      <c r="CA49" s="106"/>
      <c r="CB49" s="106"/>
      <c r="CC49" s="106"/>
      <c r="CD49" s="106"/>
      <c r="CE49" s="106"/>
      <c r="CF49" s="106"/>
      <c r="CG49" s="106"/>
      <c r="CH49" s="106"/>
      <c r="CI49" s="106"/>
      <c r="CJ49" s="106"/>
      <c r="CK49" s="106"/>
      <c r="CL49" s="106"/>
      <c r="CM49" s="106"/>
      <c r="CN49" s="106"/>
      <c r="CO49" s="106"/>
      <c r="CP49" s="106"/>
      <c r="CQ49" s="106"/>
      <c r="CR49" s="106"/>
      <c r="CS49" s="106"/>
      <c r="CT49" s="106"/>
      <c r="CU49" s="106"/>
      <c r="CV49" s="106"/>
      <c r="CW49" s="106"/>
      <c r="CX49" s="106"/>
      <c r="CY49" s="106"/>
      <c r="CZ49" s="106"/>
      <c r="DA49" s="106"/>
      <c r="DB49" s="106"/>
      <c r="DC49" s="106"/>
      <c r="DD49" s="106"/>
      <c r="DE49" s="106"/>
      <c r="DF49" s="106"/>
      <c r="DG49" s="106"/>
      <c r="DH49" s="106"/>
      <c r="DI49" s="106"/>
      <c r="DJ49" s="106"/>
      <c r="DK49" s="106"/>
      <c r="DL49" s="106"/>
      <c r="DM49" s="106"/>
      <c r="DN49" s="106"/>
      <c r="DO49" s="106"/>
      <c r="DP49" s="106"/>
      <c r="DQ49" s="106"/>
      <c r="DR49" s="106"/>
      <c r="DS49" s="106"/>
      <c r="DT49" s="106"/>
      <c r="DU49" s="106"/>
      <c r="DV49" s="106"/>
      <c r="DW49" s="106"/>
      <c r="DX49" s="106"/>
      <c r="DY49" s="106"/>
      <c r="DZ49" s="106"/>
      <c r="EA49" s="106"/>
      <c r="EB49" s="106"/>
      <c r="EC49" s="106"/>
      <c r="ED49" s="106"/>
      <c r="EE49" s="106"/>
      <c r="EF49" s="106"/>
      <c r="EG49" s="106"/>
      <c r="EH49" s="106"/>
      <c r="EI49" s="106"/>
      <c r="EJ49" s="106"/>
      <c r="EK49" s="106"/>
      <c r="EL49" s="106"/>
      <c r="EM49" s="106"/>
      <c r="EN49" s="106"/>
      <c r="EO49" s="106"/>
      <c r="EP49" s="106"/>
      <c r="EQ49" s="106"/>
      <c r="ER49" s="106"/>
      <c r="ES49" s="106"/>
      <c r="ET49" s="106"/>
      <c r="EU49" s="106"/>
      <c r="EV49" s="106"/>
      <c r="EW49" s="106"/>
      <c r="EX49" s="106"/>
      <c r="EY49" s="106"/>
      <c r="EZ49" s="106"/>
      <c r="FA49" s="106"/>
      <c r="FB49" s="106"/>
      <c r="FC49" s="106"/>
      <c r="FD49" s="106"/>
      <c r="FE49" s="106"/>
      <c r="FF49" s="106"/>
      <c r="FG49" s="106"/>
      <c r="FH49" s="106"/>
      <c r="FI49" s="106"/>
      <c r="FJ49" s="106"/>
    </row>
    <row r="50" spans="1:166">
      <c r="A50" s="135">
        <v>40765</v>
      </c>
      <c r="B50" s="136" t="s">
        <v>355</v>
      </c>
      <c r="C50" s="137" t="s">
        <v>76</v>
      </c>
      <c r="D50" s="138">
        <v>0.16458333333333333</v>
      </c>
      <c r="E50" s="136" t="s">
        <v>968</v>
      </c>
      <c r="F50" s="136" t="s">
        <v>969</v>
      </c>
      <c r="G50" s="152" t="s">
        <v>970</v>
      </c>
      <c r="H50" s="152" t="s">
        <v>971</v>
      </c>
      <c r="I50" s="137">
        <v>3679</v>
      </c>
      <c r="J50" s="138">
        <v>0.18888888888888888</v>
      </c>
      <c r="K50" s="136" t="s">
        <v>972</v>
      </c>
      <c r="L50" s="136" t="s">
        <v>973</v>
      </c>
      <c r="M50" s="152" t="s">
        <v>974</v>
      </c>
      <c r="N50" s="152" t="s">
        <v>975</v>
      </c>
      <c r="O50" s="137">
        <v>3694</v>
      </c>
      <c r="P50" s="156"/>
      <c r="Q50" s="157"/>
      <c r="R50" s="158">
        <v>12.125265432206715</v>
      </c>
      <c r="S50" s="143">
        <v>272</v>
      </c>
      <c r="T50" s="87">
        <v>11</v>
      </c>
      <c r="U50" s="144"/>
      <c r="V50" s="136" t="s">
        <v>777</v>
      </c>
      <c r="W50" s="144">
        <v>0</v>
      </c>
      <c r="X50" s="145">
        <v>0</v>
      </c>
      <c r="Y50" s="146">
        <v>0</v>
      </c>
      <c r="Z50" s="147" t="s">
        <v>827</v>
      </c>
      <c r="AA50" s="136" t="s">
        <v>778</v>
      </c>
      <c r="AB50" s="150" t="s">
        <v>976</v>
      </c>
      <c r="AC50" s="149" t="s">
        <v>95</v>
      </c>
      <c r="AD50" s="149"/>
      <c r="AE50" s="150">
        <v>2</v>
      </c>
      <c r="AF50" s="151" t="s">
        <v>780</v>
      </c>
      <c r="AG50" s="152">
        <v>2</v>
      </c>
      <c r="AH50" s="137" t="s">
        <v>781</v>
      </c>
      <c r="AI50" s="153"/>
      <c r="AJ50" s="154" t="s">
        <v>977</v>
      </c>
      <c r="AK50" s="160"/>
      <c r="AL50" s="106"/>
      <c r="AM50" s="106"/>
      <c r="AN50" s="106"/>
      <c r="AO50" s="106"/>
      <c r="AP50" s="106"/>
      <c r="AQ50" s="106"/>
      <c r="AR50" s="106"/>
      <c r="AS50" s="106"/>
      <c r="AT50" s="106"/>
      <c r="AU50" s="106"/>
      <c r="AV50" s="106"/>
      <c r="AW50" s="106"/>
      <c r="AX50" s="106"/>
      <c r="AY50" s="106"/>
      <c r="AZ50" s="106"/>
      <c r="BA50" s="106"/>
      <c r="BB50" s="106"/>
      <c r="BC50" s="106"/>
      <c r="BD50" s="106"/>
      <c r="BE50" s="106"/>
      <c r="BF50" s="106"/>
      <c r="BG50" s="106"/>
      <c r="BH50" s="106"/>
      <c r="BI50" s="106"/>
      <c r="BJ50" s="106"/>
      <c r="BK50" s="106"/>
      <c r="BL50" s="106"/>
      <c r="BM50" s="106"/>
      <c r="BN50" s="106"/>
      <c r="BO50" s="106"/>
      <c r="BP50" s="106"/>
      <c r="BQ50" s="106"/>
      <c r="BR50" s="106"/>
      <c r="BS50" s="106"/>
      <c r="BT50" s="106"/>
      <c r="BU50" s="106"/>
      <c r="BV50" s="106"/>
      <c r="BW50" s="106"/>
      <c r="BX50" s="106"/>
      <c r="BY50" s="106"/>
      <c r="BZ50" s="106"/>
      <c r="CA50" s="106"/>
      <c r="CB50" s="106"/>
      <c r="CC50" s="106"/>
      <c r="CD50" s="106"/>
      <c r="CE50" s="106"/>
      <c r="CF50" s="106"/>
      <c r="CG50" s="106"/>
      <c r="CH50" s="106"/>
      <c r="CI50" s="106"/>
      <c r="CJ50" s="106"/>
      <c r="CK50" s="106"/>
      <c r="CL50" s="106"/>
      <c r="CM50" s="106"/>
      <c r="CN50" s="106"/>
      <c r="CO50" s="106"/>
      <c r="CP50" s="106"/>
      <c r="CQ50" s="106"/>
      <c r="CR50" s="106"/>
      <c r="CS50" s="106"/>
      <c r="CT50" s="106"/>
      <c r="CU50" s="106"/>
      <c r="CV50" s="106"/>
      <c r="CW50" s="106"/>
      <c r="CX50" s="106"/>
      <c r="CY50" s="106"/>
      <c r="CZ50" s="106"/>
      <c r="DA50" s="106"/>
      <c r="DB50" s="106"/>
      <c r="DC50" s="106"/>
      <c r="DD50" s="106"/>
      <c r="DE50" s="106"/>
      <c r="DF50" s="106"/>
      <c r="DG50" s="106"/>
      <c r="DH50" s="106"/>
      <c r="DI50" s="106"/>
      <c r="DJ50" s="106"/>
      <c r="DK50" s="106"/>
      <c r="DL50" s="106"/>
      <c r="DM50" s="106"/>
      <c r="DN50" s="106"/>
      <c r="DO50" s="106"/>
      <c r="DP50" s="106"/>
      <c r="DQ50" s="106"/>
      <c r="DR50" s="106"/>
      <c r="DS50" s="106"/>
      <c r="DT50" s="106"/>
      <c r="DU50" s="106"/>
      <c r="DV50" s="106"/>
      <c r="DW50" s="106"/>
      <c r="DX50" s="106"/>
      <c r="DY50" s="106"/>
      <c r="DZ50" s="106"/>
      <c r="EA50" s="106"/>
      <c r="EB50" s="106"/>
      <c r="EC50" s="106"/>
      <c r="ED50" s="106"/>
      <c r="EE50" s="106"/>
      <c r="EF50" s="106"/>
      <c r="EG50" s="106"/>
      <c r="EH50" s="106"/>
      <c r="EI50" s="106"/>
      <c r="EJ50" s="106"/>
      <c r="EK50" s="106"/>
      <c r="EL50" s="106"/>
      <c r="EM50" s="106"/>
      <c r="EN50" s="106"/>
      <c r="EO50" s="106"/>
      <c r="EP50" s="106"/>
      <c r="EQ50" s="106"/>
      <c r="ER50" s="106"/>
      <c r="ES50" s="106"/>
      <c r="ET50" s="106"/>
      <c r="EU50" s="106"/>
      <c r="EV50" s="106"/>
      <c r="EW50" s="106"/>
      <c r="EX50" s="106"/>
      <c r="EY50" s="106"/>
      <c r="EZ50" s="106"/>
      <c r="FA50" s="106"/>
      <c r="FB50" s="106"/>
      <c r="FC50" s="106"/>
      <c r="FD50" s="106"/>
      <c r="FE50" s="106"/>
      <c r="FF50" s="106"/>
      <c r="FG50" s="106"/>
      <c r="FH50" s="106"/>
      <c r="FI50" s="106"/>
      <c r="FJ50" s="106"/>
    </row>
    <row r="51" spans="1:166">
      <c r="A51" s="135">
        <v>40765</v>
      </c>
      <c r="B51" s="136" t="s">
        <v>355</v>
      </c>
      <c r="C51" s="137" t="s">
        <v>76</v>
      </c>
      <c r="D51" s="138">
        <v>0.18888888888888888</v>
      </c>
      <c r="E51" s="136" t="s">
        <v>972</v>
      </c>
      <c r="F51" s="136" t="s">
        <v>973</v>
      </c>
      <c r="G51" s="152" t="s">
        <v>974</v>
      </c>
      <c r="H51" s="152" t="s">
        <v>975</v>
      </c>
      <c r="I51" s="137">
        <v>3694</v>
      </c>
      <c r="J51" s="138">
        <v>0.21527777777777779</v>
      </c>
      <c r="K51" s="136" t="s">
        <v>978</v>
      </c>
      <c r="L51" s="136" t="s">
        <v>979</v>
      </c>
      <c r="M51" s="152" t="s">
        <v>980</v>
      </c>
      <c r="N51" s="152" t="s">
        <v>981</v>
      </c>
      <c r="O51" s="137">
        <v>3701</v>
      </c>
      <c r="P51" s="137"/>
      <c r="Q51" s="157"/>
      <c r="R51" s="158">
        <v>9.5272637922060408</v>
      </c>
      <c r="S51" s="143">
        <v>273</v>
      </c>
      <c r="T51" s="87">
        <v>11</v>
      </c>
      <c r="U51" s="144"/>
      <c r="V51" s="136" t="s">
        <v>777</v>
      </c>
      <c r="W51" s="144">
        <v>0</v>
      </c>
      <c r="X51" s="145">
        <v>0</v>
      </c>
      <c r="Y51" s="146">
        <v>0</v>
      </c>
      <c r="Z51" s="147" t="s">
        <v>827</v>
      </c>
      <c r="AA51" s="136" t="s">
        <v>778</v>
      </c>
      <c r="AB51" s="150" t="s">
        <v>976</v>
      </c>
      <c r="AC51" s="150" t="s">
        <v>95</v>
      </c>
      <c r="AD51" s="149"/>
      <c r="AE51" s="150">
        <v>2</v>
      </c>
      <c r="AF51" s="151" t="s">
        <v>780</v>
      </c>
      <c r="AG51" s="152">
        <v>2</v>
      </c>
      <c r="AH51" s="137" t="s">
        <v>781</v>
      </c>
      <c r="AI51" s="153"/>
      <c r="AJ51" s="154" t="s">
        <v>982</v>
      </c>
      <c r="AK51" s="160"/>
      <c r="AL51" s="106"/>
      <c r="AM51" s="106"/>
      <c r="AN51" s="106"/>
      <c r="AO51" s="106"/>
      <c r="AP51" s="106"/>
      <c r="AQ51" s="106"/>
      <c r="AR51" s="106"/>
      <c r="AS51" s="106"/>
      <c r="AT51" s="106"/>
      <c r="AU51" s="106"/>
      <c r="AV51" s="106"/>
      <c r="AW51" s="106"/>
      <c r="AX51" s="106"/>
      <c r="AY51" s="106"/>
      <c r="AZ51" s="106"/>
      <c r="BA51" s="106"/>
      <c r="BB51" s="106"/>
      <c r="BC51" s="106"/>
      <c r="BD51" s="106"/>
      <c r="BE51" s="106"/>
      <c r="BF51" s="106"/>
      <c r="BG51" s="106"/>
      <c r="BH51" s="106"/>
      <c r="BI51" s="106"/>
      <c r="BJ51" s="106"/>
      <c r="BK51" s="106"/>
      <c r="BL51" s="106"/>
      <c r="BM51" s="106"/>
      <c r="BN51" s="106"/>
      <c r="BO51" s="106"/>
      <c r="BP51" s="106"/>
      <c r="BQ51" s="106"/>
      <c r="BR51" s="106"/>
      <c r="BS51" s="106"/>
      <c r="BT51" s="106"/>
      <c r="BU51" s="106"/>
      <c r="BV51" s="106"/>
      <c r="BW51" s="106"/>
      <c r="BX51" s="106"/>
      <c r="BY51" s="106"/>
      <c r="BZ51" s="106"/>
      <c r="CA51" s="106"/>
      <c r="CB51" s="106"/>
      <c r="CC51" s="106"/>
      <c r="CD51" s="106"/>
      <c r="CE51" s="106"/>
      <c r="CF51" s="106"/>
      <c r="CG51" s="106"/>
      <c r="CH51" s="106"/>
      <c r="CI51" s="106"/>
      <c r="CJ51" s="106"/>
      <c r="CK51" s="106"/>
      <c r="CL51" s="106"/>
      <c r="CM51" s="106"/>
      <c r="CN51" s="106"/>
      <c r="CO51" s="106"/>
      <c r="CP51" s="106"/>
      <c r="CQ51" s="106"/>
      <c r="CR51" s="106"/>
      <c r="CS51" s="106"/>
      <c r="CT51" s="106"/>
      <c r="CU51" s="106"/>
      <c r="CV51" s="106"/>
      <c r="CW51" s="106"/>
      <c r="CX51" s="106"/>
      <c r="CY51" s="106"/>
      <c r="CZ51" s="106"/>
      <c r="DA51" s="106"/>
      <c r="DB51" s="106"/>
      <c r="DC51" s="106"/>
      <c r="DD51" s="106"/>
      <c r="DE51" s="106"/>
      <c r="DF51" s="106"/>
      <c r="DG51" s="106"/>
      <c r="DH51" s="106"/>
      <c r="DI51" s="106"/>
      <c r="DJ51" s="106"/>
      <c r="DK51" s="106"/>
      <c r="DL51" s="106"/>
      <c r="DM51" s="106"/>
      <c r="DN51" s="106"/>
      <c r="DO51" s="106"/>
      <c r="DP51" s="106"/>
      <c r="DQ51" s="106"/>
      <c r="DR51" s="106"/>
      <c r="DS51" s="106"/>
      <c r="DT51" s="106"/>
      <c r="DU51" s="106"/>
      <c r="DV51" s="106"/>
      <c r="DW51" s="106"/>
      <c r="DX51" s="106"/>
      <c r="DY51" s="106"/>
      <c r="DZ51" s="106"/>
      <c r="EA51" s="106"/>
      <c r="EB51" s="106"/>
      <c r="EC51" s="106"/>
      <c r="ED51" s="106"/>
      <c r="EE51" s="106"/>
      <c r="EF51" s="106"/>
      <c r="EG51" s="106"/>
      <c r="EH51" s="106"/>
      <c r="EI51" s="106"/>
      <c r="EJ51" s="106"/>
      <c r="EK51" s="106"/>
      <c r="EL51" s="106"/>
      <c r="EM51" s="106"/>
      <c r="EN51" s="106"/>
      <c r="EO51" s="106"/>
      <c r="EP51" s="106"/>
      <c r="EQ51" s="106"/>
      <c r="ER51" s="106"/>
      <c r="ES51" s="106"/>
      <c r="ET51" s="106"/>
      <c r="EU51" s="106"/>
      <c r="EV51" s="106"/>
      <c r="EW51" s="106"/>
      <c r="EX51" s="106"/>
      <c r="EY51" s="106"/>
      <c r="EZ51" s="106"/>
      <c r="FA51" s="106"/>
      <c r="FB51" s="106"/>
      <c r="FC51" s="106"/>
      <c r="FD51" s="106"/>
      <c r="FE51" s="106"/>
      <c r="FF51" s="106"/>
      <c r="FG51" s="106"/>
      <c r="FH51" s="106"/>
      <c r="FI51" s="106"/>
      <c r="FJ51" s="106"/>
    </row>
    <row r="52" spans="1:166">
      <c r="A52" s="135">
        <v>40765</v>
      </c>
      <c r="B52" s="136" t="s">
        <v>278</v>
      </c>
      <c r="C52" s="137" t="s">
        <v>76</v>
      </c>
      <c r="D52" s="138">
        <v>0.21527777777777779</v>
      </c>
      <c r="E52" s="136" t="s">
        <v>978</v>
      </c>
      <c r="F52" s="136" t="s">
        <v>979</v>
      </c>
      <c r="G52" s="152" t="s">
        <v>980</v>
      </c>
      <c r="H52" s="152" t="s">
        <v>981</v>
      </c>
      <c r="I52" s="137">
        <v>3701</v>
      </c>
      <c r="J52" s="138">
        <v>0.24513888888888888</v>
      </c>
      <c r="K52" s="136" t="s">
        <v>983</v>
      </c>
      <c r="L52" s="136" t="s">
        <v>984</v>
      </c>
      <c r="M52" s="152" t="s">
        <v>985</v>
      </c>
      <c r="N52" s="152" t="s">
        <v>986</v>
      </c>
      <c r="O52" s="137">
        <v>3721</v>
      </c>
      <c r="P52" s="137"/>
      <c r="Q52" s="157"/>
      <c r="R52" s="158">
        <v>17.52758280094865</v>
      </c>
      <c r="S52" s="143">
        <v>272</v>
      </c>
      <c r="T52" s="87">
        <v>11</v>
      </c>
      <c r="U52" s="144"/>
      <c r="V52" s="136" t="s">
        <v>777</v>
      </c>
      <c r="W52" s="144">
        <v>0</v>
      </c>
      <c r="X52" s="145">
        <v>0</v>
      </c>
      <c r="Y52" s="146">
        <v>0</v>
      </c>
      <c r="Z52" s="159" t="s">
        <v>827</v>
      </c>
      <c r="AA52" s="136" t="s">
        <v>778</v>
      </c>
      <c r="AB52" s="150" t="s">
        <v>976</v>
      </c>
      <c r="AC52" s="150" t="s">
        <v>95</v>
      </c>
      <c r="AD52" s="149"/>
      <c r="AE52" s="150">
        <v>2</v>
      </c>
      <c r="AF52" s="165" t="s">
        <v>780</v>
      </c>
      <c r="AG52" s="152">
        <v>2</v>
      </c>
      <c r="AH52" s="137" t="s">
        <v>781</v>
      </c>
      <c r="AI52" s="153"/>
      <c r="AJ52" s="154" t="s">
        <v>982</v>
      </c>
      <c r="AK52" s="160"/>
      <c r="AL52" s="106"/>
      <c r="AM52" s="106"/>
      <c r="AN52" s="106"/>
      <c r="AO52" s="106"/>
      <c r="AP52" s="106"/>
      <c r="AQ52" s="106"/>
      <c r="AR52" s="106"/>
      <c r="AS52" s="106"/>
      <c r="AT52" s="106"/>
      <c r="AU52" s="106"/>
      <c r="AV52" s="106"/>
      <c r="AW52" s="106"/>
      <c r="AX52" s="106"/>
      <c r="AY52" s="106"/>
      <c r="AZ52" s="106"/>
      <c r="BA52" s="106"/>
      <c r="BB52" s="106"/>
      <c r="BC52" s="106"/>
      <c r="BD52" s="106"/>
      <c r="BE52" s="106"/>
      <c r="BF52" s="106"/>
      <c r="BG52" s="106"/>
      <c r="BH52" s="106"/>
      <c r="BI52" s="106"/>
      <c r="BJ52" s="106"/>
      <c r="BK52" s="106"/>
      <c r="BL52" s="106"/>
      <c r="BM52" s="106"/>
      <c r="BN52" s="106"/>
      <c r="BO52" s="106"/>
      <c r="BP52" s="106"/>
      <c r="BQ52" s="106"/>
      <c r="BR52" s="106"/>
      <c r="BS52" s="106"/>
      <c r="BT52" s="106"/>
      <c r="BU52" s="106"/>
      <c r="BV52" s="106"/>
      <c r="BW52" s="106"/>
      <c r="BX52" s="106"/>
      <c r="BY52" s="106"/>
      <c r="BZ52" s="106"/>
      <c r="CA52" s="106"/>
      <c r="CB52" s="106"/>
      <c r="CC52" s="106"/>
      <c r="CD52" s="106"/>
      <c r="CE52" s="106"/>
      <c r="CF52" s="106"/>
      <c r="CG52" s="106"/>
      <c r="CH52" s="106"/>
      <c r="CI52" s="106"/>
      <c r="CJ52" s="106"/>
      <c r="CK52" s="106"/>
      <c r="CL52" s="106"/>
      <c r="CM52" s="106"/>
      <c r="CN52" s="106"/>
      <c r="CO52" s="106"/>
      <c r="CP52" s="106"/>
      <c r="CQ52" s="106"/>
      <c r="CR52" s="106"/>
      <c r="CS52" s="106"/>
      <c r="CT52" s="106"/>
      <c r="CU52" s="106"/>
      <c r="CV52" s="106"/>
      <c r="CW52" s="106"/>
      <c r="CX52" s="106"/>
      <c r="CY52" s="106"/>
      <c r="CZ52" s="106"/>
      <c r="DA52" s="106"/>
      <c r="DB52" s="106"/>
      <c r="DC52" s="106"/>
      <c r="DD52" s="106"/>
      <c r="DE52" s="106"/>
      <c r="DF52" s="106"/>
      <c r="DG52" s="106"/>
      <c r="DH52" s="106"/>
      <c r="DI52" s="106"/>
      <c r="DJ52" s="106"/>
      <c r="DK52" s="106"/>
      <c r="DL52" s="106"/>
      <c r="DM52" s="106"/>
      <c r="DN52" s="106"/>
      <c r="DO52" s="106"/>
      <c r="DP52" s="106"/>
      <c r="DQ52" s="106"/>
      <c r="DR52" s="106"/>
      <c r="DS52" s="106"/>
      <c r="DT52" s="106"/>
      <c r="DU52" s="106"/>
      <c r="DV52" s="106"/>
      <c r="DW52" s="106"/>
      <c r="DX52" s="106"/>
      <c r="DY52" s="106"/>
      <c r="DZ52" s="106"/>
      <c r="EA52" s="106"/>
      <c r="EB52" s="106"/>
      <c r="EC52" s="106"/>
      <c r="ED52" s="106"/>
      <c r="EE52" s="106"/>
      <c r="EF52" s="106"/>
      <c r="EG52" s="106"/>
      <c r="EH52" s="106"/>
      <c r="EI52" s="106"/>
      <c r="EJ52" s="106"/>
      <c r="EK52" s="106"/>
      <c r="EL52" s="106"/>
      <c r="EM52" s="106"/>
      <c r="EN52" s="106"/>
      <c r="EO52" s="106"/>
      <c r="EP52" s="106"/>
      <c r="EQ52" s="106"/>
      <c r="ER52" s="106"/>
      <c r="ES52" s="106"/>
      <c r="ET52" s="106"/>
      <c r="EU52" s="106"/>
      <c r="EV52" s="106"/>
      <c r="EW52" s="106"/>
      <c r="EX52" s="106"/>
      <c r="EY52" s="106"/>
      <c r="EZ52" s="106"/>
      <c r="FA52" s="106"/>
      <c r="FB52" s="106"/>
      <c r="FC52" s="106"/>
      <c r="FD52" s="106"/>
      <c r="FE52" s="106"/>
      <c r="FF52" s="106"/>
      <c r="FG52" s="106"/>
      <c r="FH52" s="106"/>
      <c r="FI52" s="106"/>
      <c r="FJ52" s="106"/>
    </row>
    <row r="53" spans="1:166">
      <c r="A53" s="135">
        <v>40765</v>
      </c>
      <c r="B53" s="136" t="s">
        <v>330</v>
      </c>
      <c r="C53" s="137" t="s">
        <v>76</v>
      </c>
      <c r="D53" s="138">
        <v>0.24513888888888888</v>
      </c>
      <c r="E53" s="136" t="s">
        <v>983</v>
      </c>
      <c r="F53" s="136" t="s">
        <v>984</v>
      </c>
      <c r="G53" s="152" t="s">
        <v>985</v>
      </c>
      <c r="H53" s="152" t="s">
        <v>986</v>
      </c>
      <c r="I53" s="137">
        <v>3721</v>
      </c>
      <c r="J53" s="138">
        <v>0.26458333333333334</v>
      </c>
      <c r="K53" s="136" t="s">
        <v>987</v>
      </c>
      <c r="L53" s="136" t="s">
        <v>988</v>
      </c>
      <c r="M53" s="152" t="s">
        <v>989</v>
      </c>
      <c r="N53" s="152" t="s">
        <v>990</v>
      </c>
      <c r="O53" s="137">
        <v>3731</v>
      </c>
      <c r="P53" s="156"/>
      <c r="Q53" s="157"/>
      <c r="R53" s="158">
        <v>9.0143331072182029</v>
      </c>
      <c r="S53" s="143">
        <v>270</v>
      </c>
      <c r="T53" s="87">
        <v>11</v>
      </c>
      <c r="U53" s="144"/>
      <c r="V53" s="136" t="s">
        <v>777</v>
      </c>
      <c r="W53" s="144">
        <v>0</v>
      </c>
      <c r="X53" s="145">
        <v>0</v>
      </c>
      <c r="Y53" s="146">
        <v>0</v>
      </c>
      <c r="Z53" s="147" t="s">
        <v>827</v>
      </c>
      <c r="AA53" s="136" t="s">
        <v>778</v>
      </c>
      <c r="AB53" s="150" t="s">
        <v>958</v>
      </c>
      <c r="AC53" s="150" t="s">
        <v>95</v>
      </c>
      <c r="AD53" s="149"/>
      <c r="AE53" s="150">
        <v>2</v>
      </c>
      <c r="AF53" s="151" t="s">
        <v>780</v>
      </c>
      <c r="AG53" s="152">
        <v>3</v>
      </c>
      <c r="AH53" s="137" t="s">
        <v>781</v>
      </c>
      <c r="AI53" s="153"/>
      <c r="AJ53" s="161"/>
      <c r="AK53" s="160"/>
      <c r="AL53" s="106"/>
      <c r="AM53" s="106"/>
      <c r="AN53" s="106"/>
      <c r="AO53" s="106"/>
      <c r="AP53" s="106"/>
      <c r="AQ53" s="106"/>
      <c r="AR53" s="106"/>
      <c r="AS53" s="106"/>
      <c r="AT53" s="106"/>
      <c r="AU53" s="106"/>
      <c r="AV53" s="106"/>
      <c r="AW53" s="106"/>
      <c r="AX53" s="106"/>
      <c r="AY53" s="106"/>
      <c r="AZ53" s="106"/>
      <c r="BA53" s="106"/>
      <c r="BB53" s="106"/>
      <c r="BC53" s="106"/>
      <c r="BD53" s="106"/>
      <c r="BE53" s="106"/>
      <c r="BF53" s="106"/>
      <c r="BG53" s="106"/>
      <c r="BH53" s="106"/>
      <c r="BI53" s="106"/>
      <c r="BJ53" s="106"/>
      <c r="BK53" s="106"/>
      <c r="BL53" s="106"/>
      <c r="BM53" s="106"/>
      <c r="BN53" s="106"/>
      <c r="BO53" s="106"/>
      <c r="BP53" s="106"/>
      <c r="BQ53" s="106"/>
      <c r="BR53" s="106"/>
      <c r="BS53" s="106"/>
      <c r="BT53" s="106"/>
      <c r="BU53" s="106"/>
      <c r="BV53" s="106"/>
      <c r="BW53" s="106"/>
      <c r="BX53" s="106"/>
      <c r="BY53" s="106"/>
      <c r="BZ53" s="106"/>
      <c r="CA53" s="106"/>
      <c r="CB53" s="106"/>
      <c r="CC53" s="106"/>
      <c r="CD53" s="106"/>
      <c r="CE53" s="106"/>
      <c r="CF53" s="106"/>
      <c r="CG53" s="106"/>
      <c r="CH53" s="106"/>
      <c r="CI53" s="106"/>
      <c r="CJ53" s="106"/>
      <c r="CK53" s="106"/>
      <c r="CL53" s="106"/>
      <c r="CM53" s="106"/>
      <c r="CN53" s="106"/>
      <c r="CO53" s="106"/>
      <c r="CP53" s="106"/>
      <c r="CQ53" s="106"/>
      <c r="CR53" s="106"/>
      <c r="CS53" s="106"/>
      <c r="CT53" s="106"/>
      <c r="CU53" s="106"/>
      <c r="CV53" s="106"/>
      <c r="CW53" s="106"/>
      <c r="CX53" s="106"/>
      <c r="CY53" s="106"/>
      <c r="CZ53" s="106"/>
      <c r="DA53" s="106"/>
      <c r="DB53" s="106"/>
      <c r="DC53" s="106"/>
      <c r="DD53" s="106"/>
      <c r="DE53" s="106"/>
      <c r="DF53" s="106"/>
      <c r="DG53" s="106"/>
      <c r="DH53" s="106"/>
      <c r="DI53" s="106"/>
      <c r="DJ53" s="106"/>
      <c r="DK53" s="106"/>
      <c r="DL53" s="106"/>
      <c r="DM53" s="106"/>
      <c r="DN53" s="106"/>
      <c r="DO53" s="106"/>
      <c r="DP53" s="106"/>
      <c r="DQ53" s="106"/>
      <c r="DR53" s="106"/>
      <c r="DS53" s="106"/>
      <c r="DT53" s="106"/>
      <c r="DU53" s="106"/>
      <c r="DV53" s="106"/>
      <c r="DW53" s="106"/>
      <c r="DX53" s="106"/>
      <c r="DY53" s="106"/>
      <c r="DZ53" s="106"/>
      <c r="EA53" s="106"/>
      <c r="EB53" s="106"/>
      <c r="EC53" s="106"/>
      <c r="ED53" s="106"/>
      <c r="EE53" s="106"/>
      <c r="EF53" s="106"/>
      <c r="EG53" s="106"/>
      <c r="EH53" s="106"/>
      <c r="EI53" s="106"/>
      <c r="EJ53" s="106"/>
      <c r="EK53" s="106"/>
      <c r="EL53" s="106"/>
      <c r="EM53" s="106"/>
      <c r="EN53" s="106"/>
      <c r="EO53" s="106"/>
      <c r="EP53" s="106"/>
      <c r="EQ53" s="106"/>
      <c r="ER53" s="106"/>
      <c r="ES53" s="106"/>
      <c r="ET53" s="106"/>
      <c r="EU53" s="106"/>
      <c r="EV53" s="106"/>
      <c r="EW53" s="106"/>
      <c r="EX53" s="106"/>
      <c r="EY53" s="106"/>
      <c r="EZ53" s="106"/>
      <c r="FA53" s="106"/>
      <c r="FB53" s="106"/>
      <c r="FC53" s="106"/>
      <c r="FD53" s="106"/>
      <c r="FE53" s="106"/>
      <c r="FF53" s="106"/>
      <c r="FG53" s="106"/>
      <c r="FH53" s="106"/>
      <c r="FI53" s="106"/>
      <c r="FJ53" s="106"/>
    </row>
    <row r="54" spans="1:166" ht="39">
      <c r="A54" s="135">
        <v>40765</v>
      </c>
      <c r="B54" s="136" t="s">
        <v>330</v>
      </c>
      <c r="C54" s="137" t="s">
        <v>76</v>
      </c>
      <c r="D54" s="138">
        <v>0.26458333333333334</v>
      </c>
      <c r="E54" s="136" t="s">
        <v>987</v>
      </c>
      <c r="F54" s="136" t="s">
        <v>988</v>
      </c>
      <c r="G54" s="152" t="s">
        <v>989</v>
      </c>
      <c r="H54" s="152" t="s">
        <v>990</v>
      </c>
      <c r="I54" s="137">
        <v>3731</v>
      </c>
      <c r="J54" s="138">
        <v>0.28680555555555554</v>
      </c>
      <c r="K54" s="136" t="s">
        <v>991</v>
      </c>
      <c r="L54" s="136" t="s">
        <v>992</v>
      </c>
      <c r="M54" s="152" t="s">
        <v>993</v>
      </c>
      <c r="N54" s="152" t="s">
        <v>994</v>
      </c>
      <c r="O54" s="137">
        <v>3736</v>
      </c>
      <c r="P54" s="156"/>
      <c r="Q54" s="157"/>
      <c r="R54" s="158">
        <v>10.293633054844383</v>
      </c>
      <c r="S54" s="143">
        <v>274</v>
      </c>
      <c r="T54" s="87">
        <v>11</v>
      </c>
      <c r="U54" s="144"/>
      <c r="V54" s="136" t="s">
        <v>777</v>
      </c>
      <c r="W54" s="144">
        <v>0</v>
      </c>
      <c r="X54" s="145">
        <v>0</v>
      </c>
      <c r="Y54" s="146">
        <v>0</v>
      </c>
      <c r="Z54" s="147" t="s">
        <v>827</v>
      </c>
      <c r="AA54" s="136" t="s">
        <v>778</v>
      </c>
      <c r="AB54" s="152" t="s">
        <v>995</v>
      </c>
      <c r="AC54" s="136" t="s">
        <v>95</v>
      </c>
      <c r="AD54" s="152"/>
      <c r="AE54" s="136">
        <v>2</v>
      </c>
      <c r="AF54" s="165" t="s">
        <v>780</v>
      </c>
      <c r="AG54" s="152">
        <v>3</v>
      </c>
      <c r="AH54" s="137" t="s">
        <v>781</v>
      </c>
      <c r="AI54" s="153"/>
      <c r="AJ54" s="62" t="s">
        <v>996</v>
      </c>
      <c r="AK54" s="160"/>
      <c r="AL54" s="106"/>
      <c r="AM54" s="106"/>
      <c r="AN54" s="106"/>
      <c r="AO54" s="106"/>
      <c r="AP54" s="106"/>
      <c r="AQ54" s="106"/>
      <c r="AR54" s="106"/>
      <c r="AS54" s="106"/>
      <c r="AT54" s="106"/>
      <c r="AU54" s="106"/>
      <c r="AV54" s="106"/>
      <c r="AW54" s="106"/>
      <c r="AX54" s="106"/>
      <c r="AY54" s="106"/>
      <c r="AZ54" s="106"/>
      <c r="BA54" s="106"/>
      <c r="BB54" s="106"/>
      <c r="BC54" s="106"/>
      <c r="BD54" s="106"/>
      <c r="BE54" s="106"/>
      <c r="BF54" s="106"/>
      <c r="BG54" s="106"/>
      <c r="BH54" s="106"/>
      <c r="BI54" s="106"/>
      <c r="BJ54" s="106"/>
      <c r="BK54" s="106"/>
      <c r="BL54" s="106"/>
      <c r="BM54" s="106"/>
      <c r="BN54" s="106"/>
      <c r="BO54" s="106"/>
      <c r="BP54" s="106"/>
      <c r="BQ54" s="106"/>
      <c r="BR54" s="106"/>
      <c r="BS54" s="106"/>
      <c r="BT54" s="106"/>
      <c r="BU54" s="106"/>
      <c r="BV54" s="106"/>
      <c r="BW54" s="106"/>
      <c r="BX54" s="106"/>
      <c r="BY54" s="106"/>
      <c r="BZ54" s="106"/>
      <c r="CA54" s="106"/>
      <c r="CB54" s="106"/>
      <c r="CC54" s="106"/>
      <c r="CD54" s="106"/>
      <c r="CE54" s="106"/>
      <c r="CF54" s="106"/>
      <c r="CG54" s="106"/>
      <c r="CH54" s="106"/>
      <c r="CI54" s="106"/>
      <c r="CJ54" s="106"/>
      <c r="CK54" s="106"/>
      <c r="CL54" s="106"/>
      <c r="CM54" s="106"/>
      <c r="CN54" s="106"/>
      <c r="CO54" s="106"/>
      <c r="CP54" s="106"/>
      <c r="CQ54" s="106"/>
      <c r="CR54" s="106"/>
      <c r="CS54" s="106"/>
      <c r="CT54" s="106"/>
      <c r="CU54" s="106"/>
      <c r="CV54" s="106"/>
      <c r="CW54" s="106"/>
      <c r="CX54" s="106"/>
      <c r="CY54" s="106"/>
      <c r="CZ54" s="106"/>
      <c r="DA54" s="106"/>
      <c r="DB54" s="106"/>
      <c r="DC54" s="106"/>
      <c r="DD54" s="106"/>
      <c r="DE54" s="106"/>
      <c r="DF54" s="106"/>
      <c r="DG54" s="106"/>
      <c r="DH54" s="106"/>
      <c r="DI54" s="106"/>
      <c r="DJ54" s="106"/>
      <c r="DK54" s="106"/>
      <c r="DL54" s="106"/>
      <c r="DM54" s="106"/>
      <c r="DN54" s="106"/>
      <c r="DO54" s="106"/>
      <c r="DP54" s="106"/>
      <c r="DQ54" s="106"/>
      <c r="DR54" s="106"/>
      <c r="DS54" s="106"/>
      <c r="DT54" s="106"/>
      <c r="DU54" s="106"/>
      <c r="DV54" s="106"/>
      <c r="DW54" s="106"/>
      <c r="DX54" s="106"/>
      <c r="DY54" s="106"/>
      <c r="DZ54" s="106"/>
      <c r="EA54" s="106"/>
      <c r="EB54" s="106"/>
      <c r="EC54" s="106"/>
      <c r="ED54" s="106"/>
      <c r="EE54" s="106"/>
      <c r="EF54" s="106"/>
      <c r="EG54" s="106"/>
      <c r="EH54" s="106"/>
      <c r="EI54" s="106"/>
      <c r="EJ54" s="106"/>
      <c r="EK54" s="106"/>
      <c r="EL54" s="106"/>
      <c r="EM54" s="106"/>
      <c r="EN54" s="106"/>
      <c r="EO54" s="106"/>
      <c r="EP54" s="106"/>
      <c r="EQ54" s="106"/>
      <c r="ER54" s="106"/>
      <c r="ES54" s="106"/>
      <c r="ET54" s="106"/>
      <c r="EU54" s="106"/>
      <c r="EV54" s="106"/>
      <c r="EW54" s="106"/>
      <c r="EX54" s="106"/>
      <c r="EY54" s="106"/>
      <c r="EZ54" s="106"/>
      <c r="FA54" s="106"/>
      <c r="FB54" s="106"/>
      <c r="FC54" s="106"/>
      <c r="FD54" s="106"/>
      <c r="FE54" s="106"/>
      <c r="FF54" s="106"/>
      <c r="FG54" s="106"/>
      <c r="FH54" s="106"/>
      <c r="FI54" s="106"/>
      <c r="FJ54" s="106"/>
    </row>
    <row r="55" spans="1:166" ht="39">
      <c r="A55" s="135">
        <v>40765</v>
      </c>
      <c r="B55" s="136" t="s">
        <v>330</v>
      </c>
      <c r="C55" s="137" t="s">
        <v>76</v>
      </c>
      <c r="D55" s="138">
        <v>0.28680555555555554</v>
      </c>
      <c r="E55" s="136" t="s">
        <v>991</v>
      </c>
      <c r="F55" s="136" t="s">
        <v>992</v>
      </c>
      <c r="G55" s="152" t="s">
        <v>993</v>
      </c>
      <c r="H55" s="152" t="s">
        <v>994</v>
      </c>
      <c r="I55" s="137">
        <v>3736</v>
      </c>
      <c r="J55" s="138">
        <v>0.2986111111111111</v>
      </c>
      <c r="K55" s="136" t="s">
        <v>997</v>
      </c>
      <c r="L55" s="136" t="s">
        <v>998</v>
      </c>
      <c r="M55" s="152" t="s">
        <v>999</v>
      </c>
      <c r="N55" s="152" t="s">
        <v>1000</v>
      </c>
      <c r="O55" s="137">
        <v>3739</v>
      </c>
      <c r="P55" s="156"/>
      <c r="Q55" s="157"/>
      <c r="R55" s="158">
        <v>1.6512647157409088</v>
      </c>
      <c r="S55" s="143">
        <v>273</v>
      </c>
      <c r="T55" s="87">
        <v>11</v>
      </c>
      <c r="U55" s="144"/>
      <c r="V55" s="136" t="s">
        <v>777</v>
      </c>
      <c r="W55" s="144">
        <v>0</v>
      </c>
      <c r="X55" s="145">
        <v>0</v>
      </c>
      <c r="Y55" s="146">
        <v>0</v>
      </c>
      <c r="Z55" s="147" t="s">
        <v>827</v>
      </c>
      <c r="AA55" s="136" t="s">
        <v>778</v>
      </c>
      <c r="AB55" s="152" t="s">
        <v>995</v>
      </c>
      <c r="AC55" s="136" t="s">
        <v>95</v>
      </c>
      <c r="AD55" s="152"/>
      <c r="AE55" s="136">
        <v>2</v>
      </c>
      <c r="AF55" s="151" t="s">
        <v>780</v>
      </c>
      <c r="AG55" s="152">
        <v>2</v>
      </c>
      <c r="AH55" s="137" t="s">
        <v>781</v>
      </c>
      <c r="AI55" s="153"/>
      <c r="AJ55" s="62" t="s">
        <v>996</v>
      </c>
      <c r="AK55" s="160"/>
      <c r="AL55" s="106"/>
      <c r="AM55" s="106"/>
      <c r="AN55" s="106"/>
      <c r="AO55" s="106"/>
      <c r="AP55" s="106"/>
      <c r="AQ55" s="106"/>
      <c r="AR55" s="106"/>
      <c r="AS55" s="106"/>
      <c r="AT55" s="106"/>
      <c r="AU55" s="106"/>
      <c r="AV55" s="106"/>
      <c r="AW55" s="106"/>
      <c r="AX55" s="106"/>
      <c r="AY55" s="106"/>
      <c r="AZ55" s="106"/>
      <c r="BA55" s="106"/>
      <c r="BB55" s="106"/>
      <c r="BC55" s="106"/>
      <c r="BD55" s="106"/>
      <c r="BE55" s="106"/>
      <c r="BF55" s="106"/>
      <c r="BG55" s="106"/>
      <c r="BH55" s="106"/>
      <c r="BI55" s="106"/>
      <c r="BJ55" s="106"/>
      <c r="BK55" s="106"/>
      <c r="BL55" s="106"/>
      <c r="BM55" s="106"/>
      <c r="BN55" s="106"/>
      <c r="BO55" s="106"/>
      <c r="BP55" s="106"/>
      <c r="BQ55" s="106"/>
      <c r="BR55" s="106"/>
      <c r="BS55" s="106"/>
      <c r="BT55" s="106"/>
      <c r="BU55" s="106"/>
      <c r="BV55" s="106"/>
      <c r="BW55" s="106"/>
      <c r="BX55" s="106"/>
      <c r="BY55" s="106"/>
      <c r="BZ55" s="106"/>
      <c r="CA55" s="106"/>
      <c r="CB55" s="106"/>
      <c r="CC55" s="106"/>
      <c r="CD55" s="106"/>
      <c r="CE55" s="106"/>
      <c r="CF55" s="106"/>
      <c r="CG55" s="106"/>
      <c r="CH55" s="106"/>
      <c r="CI55" s="106"/>
      <c r="CJ55" s="106"/>
      <c r="CK55" s="106"/>
      <c r="CL55" s="106"/>
      <c r="CM55" s="106"/>
      <c r="CN55" s="106"/>
      <c r="CO55" s="106"/>
      <c r="CP55" s="106"/>
      <c r="CQ55" s="106"/>
      <c r="CR55" s="106"/>
      <c r="CS55" s="106"/>
      <c r="CT55" s="106"/>
      <c r="CU55" s="106"/>
      <c r="CV55" s="106"/>
      <c r="CW55" s="106"/>
      <c r="CX55" s="106"/>
      <c r="CY55" s="106"/>
      <c r="CZ55" s="106"/>
      <c r="DA55" s="106"/>
      <c r="DB55" s="106"/>
      <c r="DC55" s="106"/>
      <c r="DD55" s="106"/>
      <c r="DE55" s="106"/>
      <c r="DF55" s="106"/>
      <c r="DG55" s="106"/>
      <c r="DH55" s="106"/>
      <c r="DI55" s="106"/>
      <c r="DJ55" s="106"/>
      <c r="DK55" s="106"/>
      <c r="DL55" s="106"/>
      <c r="DM55" s="106"/>
      <c r="DN55" s="106"/>
      <c r="DO55" s="106"/>
      <c r="DP55" s="106"/>
      <c r="DQ55" s="106"/>
      <c r="DR55" s="106"/>
      <c r="DS55" s="106"/>
      <c r="DT55" s="106"/>
      <c r="DU55" s="106"/>
      <c r="DV55" s="106"/>
      <c r="DW55" s="106"/>
      <c r="DX55" s="106"/>
      <c r="DY55" s="106"/>
      <c r="DZ55" s="106"/>
      <c r="EA55" s="106"/>
      <c r="EB55" s="106"/>
      <c r="EC55" s="106"/>
      <c r="ED55" s="106"/>
      <c r="EE55" s="106"/>
      <c r="EF55" s="106"/>
      <c r="EG55" s="106"/>
      <c r="EH55" s="106"/>
      <c r="EI55" s="106"/>
      <c r="EJ55" s="106"/>
      <c r="EK55" s="106"/>
      <c r="EL55" s="106"/>
      <c r="EM55" s="106"/>
      <c r="EN55" s="106"/>
      <c r="EO55" s="106"/>
      <c r="EP55" s="106"/>
      <c r="EQ55" s="106"/>
      <c r="ER55" s="106"/>
      <c r="ES55" s="106"/>
      <c r="ET55" s="106"/>
      <c r="EU55" s="106"/>
      <c r="EV55" s="106"/>
      <c r="EW55" s="106"/>
      <c r="EX55" s="106"/>
      <c r="EY55" s="106"/>
      <c r="EZ55" s="106"/>
      <c r="FA55" s="106"/>
      <c r="FB55" s="106"/>
      <c r="FC55" s="106"/>
      <c r="FD55" s="106"/>
      <c r="FE55" s="106"/>
      <c r="FF55" s="106"/>
      <c r="FG55" s="106"/>
      <c r="FH55" s="106"/>
      <c r="FI55" s="106"/>
      <c r="FJ55" s="106"/>
    </row>
    <row r="56" spans="1:166">
      <c r="A56" s="135">
        <v>40765</v>
      </c>
      <c r="B56" s="136" t="s">
        <v>386</v>
      </c>
      <c r="C56" s="137" t="s">
        <v>76</v>
      </c>
      <c r="D56" s="138">
        <v>0.66041666666666665</v>
      </c>
      <c r="E56" s="136" t="s">
        <v>1001</v>
      </c>
      <c r="F56" s="136" t="s">
        <v>1002</v>
      </c>
      <c r="G56" s="152" t="s">
        <v>1003</v>
      </c>
      <c r="H56" s="152" t="s">
        <v>1004</v>
      </c>
      <c r="I56" s="137">
        <v>3762</v>
      </c>
      <c r="J56" s="138">
        <v>0.68472222222222223</v>
      </c>
      <c r="K56" s="136" t="s">
        <v>1005</v>
      </c>
      <c r="L56" s="136" t="s">
        <v>1006</v>
      </c>
      <c r="M56" s="152" t="s">
        <v>1007</v>
      </c>
      <c r="N56" s="152" t="s">
        <v>1008</v>
      </c>
      <c r="O56" s="137">
        <v>3766</v>
      </c>
      <c r="P56" s="156">
        <v>2.430555555555558E-2</v>
      </c>
      <c r="Q56" s="157">
        <v>0</v>
      </c>
      <c r="R56" s="158">
        <v>4.4145951046892273</v>
      </c>
      <c r="S56" s="143">
        <v>275</v>
      </c>
      <c r="T56" s="87">
        <v>4</v>
      </c>
      <c r="U56" s="144"/>
      <c r="V56" s="136" t="s">
        <v>1009</v>
      </c>
      <c r="W56" s="145">
        <v>0</v>
      </c>
      <c r="X56" s="145">
        <v>0</v>
      </c>
      <c r="Y56" s="146">
        <v>0</v>
      </c>
      <c r="Z56" s="147" t="s">
        <v>95</v>
      </c>
      <c r="AA56" s="136" t="s">
        <v>778</v>
      </c>
      <c r="AB56" s="149">
        <v>5</v>
      </c>
      <c r="AC56" s="150" t="s">
        <v>95</v>
      </c>
      <c r="AD56" s="149"/>
      <c r="AE56" s="150">
        <v>2</v>
      </c>
      <c r="AF56" s="151" t="s">
        <v>780</v>
      </c>
      <c r="AG56" s="152">
        <v>7</v>
      </c>
      <c r="AH56" s="137" t="s">
        <v>1010</v>
      </c>
      <c r="AI56" s="153"/>
      <c r="AJ56" s="154" t="s">
        <v>1011</v>
      </c>
      <c r="AK56" s="160"/>
      <c r="AL56" s="106"/>
      <c r="AM56" s="106"/>
      <c r="AN56" s="106"/>
      <c r="AO56" s="106"/>
      <c r="AP56" s="106"/>
      <c r="AQ56" s="106"/>
      <c r="AR56" s="106"/>
      <c r="AS56" s="106"/>
      <c r="AT56" s="106"/>
      <c r="AU56" s="106"/>
      <c r="AV56" s="106"/>
      <c r="AW56" s="106"/>
      <c r="AX56" s="106"/>
      <c r="AY56" s="106"/>
      <c r="AZ56" s="106"/>
      <c r="BA56" s="106"/>
      <c r="BB56" s="106"/>
      <c r="BC56" s="106"/>
      <c r="BD56" s="106"/>
      <c r="BE56" s="106"/>
      <c r="BF56" s="106"/>
      <c r="BG56" s="106"/>
      <c r="BH56" s="106"/>
      <c r="BI56" s="106"/>
      <c r="BJ56" s="106"/>
      <c r="BK56" s="106"/>
      <c r="BL56" s="106"/>
      <c r="BM56" s="106"/>
      <c r="BN56" s="106"/>
      <c r="BO56" s="106"/>
      <c r="BP56" s="106"/>
      <c r="BQ56" s="106"/>
      <c r="BR56" s="106"/>
      <c r="BS56" s="106"/>
      <c r="BT56" s="106"/>
      <c r="BU56" s="106"/>
      <c r="BV56" s="106"/>
      <c r="BW56" s="106"/>
      <c r="BX56" s="106"/>
      <c r="BY56" s="106"/>
      <c r="BZ56" s="106"/>
      <c r="CA56" s="106"/>
      <c r="CB56" s="106"/>
      <c r="CC56" s="106"/>
      <c r="CD56" s="106"/>
      <c r="CE56" s="106"/>
      <c r="CF56" s="106"/>
      <c r="CG56" s="106"/>
      <c r="CH56" s="106"/>
      <c r="CI56" s="106"/>
      <c r="CJ56" s="106"/>
      <c r="CK56" s="106"/>
      <c r="CL56" s="106"/>
      <c r="CM56" s="106"/>
      <c r="CN56" s="106"/>
      <c r="CO56" s="106"/>
      <c r="CP56" s="106"/>
      <c r="CQ56" s="106"/>
      <c r="CR56" s="106"/>
      <c r="CS56" s="106"/>
      <c r="CT56" s="106"/>
      <c r="CU56" s="106"/>
      <c r="CV56" s="106"/>
      <c r="CW56" s="106"/>
      <c r="CX56" s="106"/>
      <c r="CY56" s="106"/>
      <c r="CZ56" s="106"/>
      <c r="DA56" s="106"/>
      <c r="DB56" s="106"/>
      <c r="DC56" s="106"/>
      <c r="DD56" s="106"/>
      <c r="DE56" s="106"/>
      <c r="DF56" s="106"/>
      <c r="DG56" s="106"/>
      <c r="DH56" s="106"/>
      <c r="DI56" s="106"/>
      <c r="DJ56" s="106"/>
      <c r="DK56" s="106"/>
      <c r="DL56" s="106"/>
      <c r="DM56" s="106"/>
      <c r="DN56" s="106"/>
      <c r="DO56" s="106"/>
      <c r="DP56" s="106"/>
      <c r="DQ56" s="106"/>
      <c r="DR56" s="106"/>
      <c r="DS56" s="106"/>
      <c r="DT56" s="106"/>
      <c r="DU56" s="106"/>
      <c r="DV56" s="106"/>
      <c r="DW56" s="106"/>
      <c r="DX56" s="106"/>
      <c r="DY56" s="106"/>
      <c r="DZ56" s="106"/>
      <c r="EA56" s="106"/>
      <c r="EB56" s="106"/>
      <c r="EC56" s="106"/>
      <c r="ED56" s="106"/>
      <c r="EE56" s="106"/>
      <c r="EF56" s="106"/>
      <c r="EG56" s="106"/>
      <c r="EH56" s="106"/>
      <c r="EI56" s="106"/>
      <c r="EJ56" s="106"/>
      <c r="EK56" s="106"/>
      <c r="EL56" s="106"/>
      <c r="EM56" s="106"/>
      <c r="EN56" s="106"/>
      <c r="EO56" s="106"/>
      <c r="EP56" s="106"/>
      <c r="EQ56" s="106"/>
      <c r="ER56" s="106"/>
      <c r="ES56" s="106"/>
      <c r="ET56" s="106"/>
      <c r="EU56" s="106"/>
      <c r="EV56" s="106"/>
      <c r="EW56" s="106"/>
      <c r="EX56" s="106"/>
      <c r="EY56" s="106"/>
      <c r="EZ56" s="106"/>
      <c r="FA56" s="106"/>
      <c r="FB56" s="106"/>
      <c r="FC56" s="106"/>
      <c r="FD56" s="106"/>
      <c r="FE56" s="106"/>
      <c r="FF56" s="106"/>
      <c r="FG56" s="106"/>
      <c r="FH56" s="106"/>
      <c r="FI56" s="106"/>
      <c r="FJ56" s="106"/>
    </row>
    <row r="57" spans="1:166">
      <c r="A57" s="135">
        <v>40765</v>
      </c>
      <c r="B57" s="136" t="s">
        <v>386</v>
      </c>
      <c r="C57" s="137" t="s">
        <v>76</v>
      </c>
      <c r="D57" s="138">
        <v>0.68472222222222223</v>
      </c>
      <c r="E57" s="136" t="s">
        <v>1005</v>
      </c>
      <c r="F57" s="136" t="s">
        <v>1006</v>
      </c>
      <c r="G57" s="152" t="s">
        <v>1007</v>
      </c>
      <c r="H57" s="152" t="s">
        <v>1008</v>
      </c>
      <c r="I57" s="137">
        <v>3766</v>
      </c>
      <c r="J57" s="138">
        <v>0.70624999999999993</v>
      </c>
      <c r="K57" s="136" t="s">
        <v>1012</v>
      </c>
      <c r="L57" s="136" t="s">
        <v>1013</v>
      </c>
      <c r="M57" s="152" t="s">
        <v>1014</v>
      </c>
      <c r="N57" s="152" t="s">
        <v>1015</v>
      </c>
      <c r="O57" s="137">
        <v>3765</v>
      </c>
      <c r="P57" s="156">
        <v>2.1527777777777701E-2</v>
      </c>
      <c r="Q57" s="157">
        <v>0</v>
      </c>
      <c r="R57" s="158">
        <v>3.7550301911983426</v>
      </c>
      <c r="S57" s="143">
        <v>275</v>
      </c>
      <c r="T57" s="87">
        <v>4</v>
      </c>
      <c r="U57" s="144"/>
      <c r="V57" s="136" t="s">
        <v>1009</v>
      </c>
      <c r="W57" s="145">
        <v>0</v>
      </c>
      <c r="X57" s="145">
        <v>0</v>
      </c>
      <c r="Y57" s="146">
        <v>0</v>
      </c>
      <c r="Z57" s="159" t="s">
        <v>95</v>
      </c>
      <c r="AA57" s="136" t="s">
        <v>778</v>
      </c>
      <c r="AB57" s="149">
        <v>7</v>
      </c>
      <c r="AC57" s="150" t="s">
        <v>95</v>
      </c>
      <c r="AD57" s="149"/>
      <c r="AE57" s="150">
        <v>2</v>
      </c>
      <c r="AF57" s="151" t="s">
        <v>780</v>
      </c>
      <c r="AG57" s="152">
        <v>8</v>
      </c>
      <c r="AH57" s="137" t="s">
        <v>1010</v>
      </c>
      <c r="AI57" s="153"/>
      <c r="AJ57" s="161"/>
      <c r="AK57" s="160"/>
      <c r="AL57" s="106"/>
      <c r="AM57" s="106"/>
      <c r="AN57" s="106"/>
      <c r="AO57" s="106"/>
      <c r="AP57" s="106"/>
      <c r="AQ57" s="106"/>
      <c r="AR57" s="106"/>
      <c r="AS57" s="106"/>
      <c r="AT57" s="106"/>
      <c r="AU57" s="106"/>
      <c r="AV57" s="106"/>
      <c r="AW57" s="106"/>
      <c r="AX57" s="106"/>
      <c r="AY57" s="106"/>
      <c r="AZ57" s="106"/>
      <c r="BA57" s="106"/>
      <c r="BB57" s="106"/>
      <c r="BC57" s="106"/>
      <c r="BD57" s="106"/>
      <c r="BE57" s="106"/>
      <c r="BF57" s="106"/>
      <c r="BG57" s="106"/>
      <c r="BH57" s="106"/>
      <c r="BI57" s="106"/>
      <c r="BJ57" s="106"/>
      <c r="BK57" s="106"/>
      <c r="BL57" s="106"/>
      <c r="BM57" s="106"/>
      <c r="BN57" s="106"/>
      <c r="BO57" s="106"/>
      <c r="BP57" s="106"/>
      <c r="BQ57" s="106"/>
      <c r="BR57" s="106"/>
      <c r="BS57" s="106"/>
      <c r="BT57" s="106"/>
      <c r="BU57" s="106"/>
      <c r="BV57" s="106"/>
      <c r="BW57" s="106"/>
      <c r="BX57" s="106"/>
      <c r="BY57" s="106"/>
      <c r="BZ57" s="106"/>
      <c r="CA57" s="106"/>
      <c r="CB57" s="106"/>
      <c r="CC57" s="106"/>
      <c r="CD57" s="106"/>
      <c r="CE57" s="106"/>
      <c r="CF57" s="106"/>
      <c r="CG57" s="106"/>
      <c r="CH57" s="106"/>
      <c r="CI57" s="106"/>
      <c r="CJ57" s="106"/>
      <c r="CK57" s="106"/>
      <c r="CL57" s="106"/>
      <c r="CM57" s="106"/>
      <c r="CN57" s="106"/>
      <c r="CO57" s="106"/>
      <c r="CP57" s="106"/>
      <c r="CQ57" s="106"/>
      <c r="CR57" s="106"/>
      <c r="CS57" s="106"/>
      <c r="CT57" s="106"/>
      <c r="CU57" s="106"/>
      <c r="CV57" s="106"/>
      <c r="CW57" s="106"/>
      <c r="CX57" s="106"/>
      <c r="CY57" s="106"/>
      <c r="CZ57" s="106"/>
      <c r="DA57" s="106"/>
      <c r="DB57" s="106"/>
      <c r="DC57" s="106"/>
      <c r="DD57" s="106"/>
      <c r="DE57" s="106"/>
      <c r="DF57" s="106"/>
      <c r="DG57" s="106"/>
      <c r="DH57" s="106"/>
      <c r="DI57" s="106"/>
      <c r="DJ57" s="106"/>
      <c r="DK57" s="106"/>
      <c r="DL57" s="106"/>
      <c r="DM57" s="106"/>
      <c r="DN57" s="106"/>
      <c r="DO57" s="106"/>
      <c r="DP57" s="106"/>
      <c r="DQ57" s="106"/>
      <c r="DR57" s="106"/>
      <c r="DS57" s="106"/>
      <c r="DT57" s="106"/>
      <c r="DU57" s="106"/>
      <c r="DV57" s="106"/>
      <c r="DW57" s="106"/>
      <c r="DX57" s="106"/>
      <c r="DY57" s="106"/>
      <c r="DZ57" s="106"/>
      <c r="EA57" s="106"/>
      <c r="EB57" s="106"/>
      <c r="EC57" s="106"/>
      <c r="ED57" s="106"/>
      <c r="EE57" s="106"/>
      <c r="EF57" s="106"/>
      <c r="EG57" s="106"/>
      <c r="EH57" s="106"/>
      <c r="EI57" s="106"/>
      <c r="EJ57" s="106"/>
      <c r="EK57" s="106"/>
      <c r="EL57" s="106"/>
      <c r="EM57" s="106"/>
      <c r="EN57" s="106"/>
      <c r="EO57" s="106"/>
      <c r="EP57" s="106"/>
      <c r="EQ57" s="106"/>
      <c r="ER57" s="106"/>
      <c r="ES57" s="106"/>
      <c r="ET57" s="106"/>
      <c r="EU57" s="106"/>
      <c r="EV57" s="106"/>
      <c r="EW57" s="106"/>
      <c r="EX57" s="106"/>
      <c r="EY57" s="106"/>
      <c r="EZ57" s="106"/>
      <c r="FA57" s="106"/>
      <c r="FB57" s="106"/>
      <c r="FC57" s="106"/>
      <c r="FD57" s="106"/>
      <c r="FE57" s="106"/>
      <c r="FF57" s="106"/>
      <c r="FG57" s="106"/>
      <c r="FH57" s="106"/>
      <c r="FI57" s="106"/>
      <c r="FJ57" s="106"/>
    </row>
    <row r="58" spans="1:166">
      <c r="A58" s="135">
        <v>40765</v>
      </c>
      <c r="B58" s="136" t="s">
        <v>386</v>
      </c>
      <c r="C58" s="137" t="s">
        <v>76</v>
      </c>
      <c r="D58" s="138">
        <v>0.70624999999999993</v>
      </c>
      <c r="E58" s="136" t="s">
        <v>1012</v>
      </c>
      <c r="F58" s="136" t="s">
        <v>1013</v>
      </c>
      <c r="G58" s="152" t="s">
        <v>1014</v>
      </c>
      <c r="H58" s="152" t="s">
        <v>1015</v>
      </c>
      <c r="I58" s="137">
        <v>3765</v>
      </c>
      <c r="J58" s="138">
        <v>0.7270833333333333</v>
      </c>
      <c r="K58" s="136" t="s">
        <v>1016</v>
      </c>
      <c r="L58" s="136" t="s">
        <v>1017</v>
      </c>
      <c r="M58" s="152" t="s">
        <v>1018</v>
      </c>
      <c r="N58" s="152" t="s">
        <v>1019</v>
      </c>
      <c r="O58" s="137">
        <v>3765</v>
      </c>
      <c r="P58" s="156">
        <v>2.083333333333337E-2</v>
      </c>
      <c r="Q58" s="157">
        <v>0</v>
      </c>
      <c r="R58" s="158">
        <v>3.2292005424058985</v>
      </c>
      <c r="S58" s="143">
        <v>193</v>
      </c>
      <c r="T58" s="87">
        <v>4</v>
      </c>
      <c r="U58" s="144"/>
      <c r="V58" s="136" t="s">
        <v>1009</v>
      </c>
      <c r="W58" s="145">
        <v>0</v>
      </c>
      <c r="X58" s="145">
        <v>0</v>
      </c>
      <c r="Y58" s="146">
        <v>0</v>
      </c>
      <c r="Z58" s="159" t="s">
        <v>95</v>
      </c>
      <c r="AA58" s="136" t="s">
        <v>778</v>
      </c>
      <c r="AB58" s="149">
        <v>7</v>
      </c>
      <c r="AC58" s="150" t="s">
        <v>95</v>
      </c>
      <c r="AD58" s="149"/>
      <c r="AE58" s="150">
        <v>3</v>
      </c>
      <c r="AF58" s="151" t="s">
        <v>780</v>
      </c>
      <c r="AG58" s="152">
        <v>12</v>
      </c>
      <c r="AH58" s="137" t="s">
        <v>1010</v>
      </c>
      <c r="AI58" s="153"/>
      <c r="AJ58" s="161"/>
      <c r="AK58" s="160"/>
      <c r="AL58" s="106"/>
      <c r="AM58" s="106"/>
      <c r="AN58" s="106"/>
      <c r="AO58" s="106"/>
      <c r="AP58" s="106"/>
      <c r="AQ58" s="106"/>
      <c r="AR58" s="106"/>
      <c r="AS58" s="106"/>
      <c r="AT58" s="106"/>
      <c r="AU58" s="106"/>
      <c r="AV58" s="106"/>
      <c r="AW58" s="106"/>
      <c r="AX58" s="106"/>
      <c r="AY58" s="106"/>
      <c r="AZ58" s="106"/>
      <c r="BA58" s="106"/>
      <c r="BB58" s="106"/>
      <c r="BC58" s="106"/>
      <c r="BD58" s="106"/>
      <c r="BE58" s="106"/>
      <c r="BF58" s="106"/>
      <c r="BG58" s="106"/>
      <c r="BH58" s="106"/>
      <c r="BI58" s="106"/>
      <c r="BJ58" s="106"/>
      <c r="BK58" s="106"/>
      <c r="BL58" s="106"/>
      <c r="BM58" s="106"/>
      <c r="BN58" s="106"/>
      <c r="BO58" s="106"/>
      <c r="BP58" s="106"/>
      <c r="BQ58" s="106"/>
      <c r="BR58" s="106"/>
      <c r="BS58" s="106"/>
      <c r="BT58" s="106"/>
      <c r="BU58" s="106"/>
      <c r="BV58" s="106"/>
      <c r="BW58" s="106"/>
      <c r="BX58" s="106"/>
      <c r="BY58" s="106"/>
      <c r="BZ58" s="106"/>
      <c r="CA58" s="106"/>
      <c r="CB58" s="106"/>
      <c r="CC58" s="106"/>
      <c r="CD58" s="106"/>
      <c r="CE58" s="106"/>
      <c r="CF58" s="106"/>
      <c r="CG58" s="106"/>
      <c r="CH58" s="106"/>
      <c r="CI58" s="106"/>
      <c r="CJ58" s="106"/>
      <c r="CK58" s="106"/>
      <c r="CL58" s="106"/>
      <c r="CM58" s="106"/>
      <c r="CN58" s="106"/>
      <c r="CO58" s="106"/>
      <c r="CP58" s="106"/>
      <c r="CQ58" s="106"/>
      <c r="CR58" s="106"/>
      <c r="CS58" s="106"/>
      <c r="CT58" s="106"/>
      <c r="CU58" s="106"/>
      <c r="CV58" s="106"/>
      <c r="CW58" s="106"/>
      <c r="CX58" s="106"/>
      <c r="CY58" s="106"/>
      <c r="CZ58" s="106"/>
      <c r="DA58" s="106"/>
      <c r="DB58" s="106"/>
      <c r="DC58" s="106"/>
      <c r="DD58" s="106"/>
      <c r="DE58" s="106"/>
      <c r="DF58" s="106"/>
      <c r="DG58" s="106"/>
      <c r="DH58" s="106"/>
      <c r="DI58" s="106"/>
      <c r="DJ58" s="106"/>
      <c r="DK58" s="106"/>
      <c r="DL58" s="106"/>
      <c r="DM58" s="106"/>
      <c r="DN58" s="106"/>
      <c r="DO58" s="106"/>
      <c r="DP58" s="106"/>
      <c r="DQ58" s="106"/>
      <c r="DR58" s="106"/>
      <c r="DS58" s="106"/>
      <c r="DT58" s="106"/>
      <c r="DU58" s="106"/>
      <c r="DV58" s="106"/>
      <c r="DW58" s="106"/>
      <c r="DX58" s="106"/>
      <c r="DY58" s="106"/>
      <c r="DZ58" s="106"/>
      <c r="EA58" s="106"/>
      <c r="EB58" s="106"/>
      <c r="EC58" s="106"/>
      <c r="ED58" s="106"/>
      <c r="EE58" s="106"/>
      <c r="EF58" s="106"/>
      <c r="EG58" s="106"/>
      <c r="EH58" s="106"/>
      <c r="EI58" s="106"/>
      <c r="EJ58" s="106"/>
      <c r="EK58" s="106"/>
      <c r="EL58" s="106"/>
      <c r="EM58" s="106"/>
      <c r="EN58" s="106"/>
      <c r="EO58" s="106"/>
      <c r="EP58" s="106"/>
      <c r="EQ58" s="106"/>
      <c r="ER58" s="106"/>
      <c r="ES58" s="106"/>
      <c r="ET58" s="106"/>
      <c r="EU58" s="106"/>
      <c r="EV58" s="106"/>
      <c r="EW58" s="106"/>
      <c r="EX58" s="106"/>
      <c r="EY58" s="106"/>
      <c r="EZ58" s="106"/>
      <c r="FA58" s="106"/>
      <c r="FB58" s="106"/>
      <c r="FC58" s="106"/>
      <c r="FD58" s="106"/>
      <c r="FE58" s="106"/>
      <c r="FF58" s="106"/>
      <c r="FG58" s="106"/>
      <c r="FH58" s="106"/>
      <c r="FI58" s="106"/>
      <c r="FJ58" s="106"/>
    </row>
    <row r="59" spans="1:166">
      <c r="A59" s="135">
        <v>40765</v>
      </c>
      <c r="B59" s="136" t="s">
        <v>884</v>
      </c>
      <c r="C59" s="137" t="s">
        <v>76</v>
      </c>
      <c r="D59" s="138">
        <v>0.7270833333333333</v>
      </c>
      <c r="E59" s="136" t="s">
        <v>1016</v>
      </c>
      <c r="F59" s="136" t="s">
        <v>1017</v>
      </c>
      <c r="G59" s="152" t="s">
        <v>1018</v>
      </c>
      <c r="H59" s="152" t="s">
        <v>1019</v>
      </c>
      <c r="I59" s="137">
        <v>3765</v>
      </c>
      <c r="J59" s="138">
        <v>0.75</v>
      </c>
      <c r="K59" s="136" t="s">
        <v>1020</v>
      </c>
      <c r="L59" s="136" t="s">
        <v>1021</v>
      </c>
      <c r="M59" s="152" t="s">
        <v>1022</v>
      </c>
      <c r="N59" s="152" t="s">
        <v>1023</v>
      </c>
      <c r="O59" s="137">
        <v>3764</v>
      </c>
      <c r="P59" s="156">
        <v>2.2916666666666696E-2</v>
      </c>
      <c r="Q59" s="157">
        <v>0</v>
      </c>
      <c r="R59" s="158">
        <v>3.1313417049482415</v>
      </c>
      <c r="S59" s="143">
        <v>129</v>
      </c>
      <c r="T59" s="87">
        <v>3</v>
      </c>
      <c r="U59" s="144"/>
      <c r="V59" s="136" t="s">
        <v>1009</v>
      </c>
      <c r="W59" s="145">
        <v>0</v>
      </c>
      <c r="X59" s="145">
        <v>0</v>
      </c>
      <c r="Y59" s="146">
        <v>0</v>
      </c>
      <c r="Z59" s="159" t="s">
        <v>95</v>
      </c>
      <c r="AA59" s="136" t="s">
        <v>778</v>
      </c>
      <c r="AB59" s="149">
        <v>7</v>
      </c>
      <c r="AC59" s="150" t="s">
        <v>95</v>
      </c>
      <c r="AD59" s="149"/>
      <c r="AE59" s="150">
        <v>3</v>
      </c>
      <c r="AF59" s="165" t="s">
        <v>780</v>
      </c>
      <c r="AG59" s="152">
        <v>12</v>
      </c>
      <c r="AH59" s="137" t="s">
        <v>1010</v>
      </c>
      <c r="AI59" s="153"/>
      <c r="AJ59" s="161"/>
      <c r="AK59" s="160"/>
      <c r="AL59" s="106"/>
      <c r="AM59" s="106"/>
      <c r="AN59" s="106"/>
      <c r="AO59" s="106"/>
      <c r="AP59" s="106"/>
      <c r="AQ59" s="106"/>
      <c r="AR59" s="106"/>
      <c r="AS59" s="106"/>
      <c r="AT59" s="106"/>
      <c r="AU59" s="106"/>
      <c r="AV59" s="106"/>
      <c r="AW59" s="106"/>
      <c r="AX59" s="106"/>
      <c r="AY59" s="106"/>
      <c r="AZ59" s="106"/>
      <c r="BA59" s="106"/>
      <c r="BB59" s="106"/>
      <c r="BC59" s="106"/>
      <c r="BD59" s="106"/>
      <c r="BE59" s="106"/>
      <c r="BF59" s="106"/>
      <c r="BG59" s="106"/>
      <c r="BH59" s="106"/>
      <c r="BI59" s="106"/>
      <c r="BJ59" s="106"/>
      <c r="BK59" s="106"/>
      <c r="BL59" s="106"/>
      <c r="BM59" s="106"/>
      <c r="BN59" s="106"/>
      <c r="BO59" s="106"/>
      <c r="BP59" s="106"/>
      <c r="BQ59" s="106"/>
      <c r="BR59" s="106"/>
      <c r="BS59" s="106"/>
      <c r="BT59" s="106"/>
      <c r="BU59" s="106"/>
      <c r="BV59" s="106"/>
      <c r="BW59" s="106"/>
      <c r="BX59" s="106"/>
      <c r="BY59" s="106"/>
      <c r="BZ59" s="106"/>
      <c r="CA59" s="106"/>
      <c r="CB59" s="106"/>
      <c r="CC59" s="106"/>
      <c r="CD59" s="106"/>
      <c r="CE59" s="106"/>
      <c r="CF59" s="106"/>
      <c r="CG59" s="106"/>
      <c r="CH59" s="106"/>
      <c r="CI59" s="106"/>
      <c r="CJ59" s="106"/>
      <c r="CK59" s="106"/>
      <c r="CL59" s="106"/>
      <c r="CM59" s="106"/>
      <c r="CN59" s="106"/>
      <c r="CO59" s="106"/>
      <c r="CP59" s="106"/>
      <c r="CQ59" s="106"/>
      <c r="CR59" s="106"/>
      <c r="CS59" s="106"/>
      <c r="CT59" s="106"/>
      <c r="CU59" s="106"/>
      <c r="CV59" s="106"/>
      <c r="CW59" s="106"/>
      <c r="CX59" s="106"/>
      <c r="CY59" s="106"/>
      <c r="CZ59" s="106"/>
      <c r="DA59" s="106"/>
      <c r="DB59" s="106"/>
      <c r="DC59" s="106"/>
      <c r="DD59" s="106"/>
      <c r="DE59" s="106"/>
      <c r="DF59" s="106"/>
      <c r="DG59" s="106"/>
      <c r="DH59" s="106"/>
      <c r="DI59" s="106"/>
      <c r="DJ59" s="106"/>
      <c r="DK59" s="106"/>
      <c r="DL59" s="106"/>
      <c r="DM59" s="106"/>
      <c r="DN59" s="106"/>
      <c r="DO59" s="106"/>
      <c r="DP59" s="106"/>
      <c r="DQ59" s="106"/>
      <c r="DR59" s="106"/>
      <c r="DS59" s="106"/>
      <c r="DT59" s="106"/>
      <c r="DU59" s="106"/>
      <c r="DV59" s="106"/>
      <c r="DW59" s="106"/>
      <c r="DX59" s="106"/>
      <c r="DY59" s="106"/>
      <c r="DZ59" s="106"/>
      <c r="EA59" s="106"/>
      <c r="EB59" s="106"/>
      <c r="EC59" s="106"/>
      <c r="ED59" s="106"/>
      <c r="EE59" s="106"/>
      <c r="EF59" s="106"/>
      <c r="EG59" s="106"/>
      <c r="EH59" s="106"/>
      <c r="EI59" s="106"/>
      <c r="EJ59" s="106"/>
      <c r="EK59" s="106"/>
      <c r="EL59" s="106"/>
      <c r="EM59" s="106"/>
      <c r="EN59" s="106"/>
      <c r="EO59" s="106"/>
      <c r="EP59" s="106"/>
      <c r="EQ59" s="106"/>
      <c r="ER59" s="106"/>
      <c r="ES59" s="106"/>
      <c r="ET59" s="106"/>
      <c r="EU59" s="106"/>
      <c r="EV59" s="106"/>
      <c r="EW59" s="106"/>
      <c r="EX59" s="106"/>
      <c r="EY59" s="106"/>
      <c r="EZ59" s="106"/>
      <c r="FA59" s="106"/>
      <c r="FB59" s="106"/>
      <c r="FC59" s="106"/>
      <c r="FD59" s="106"/>
      <c r="FE59" s="106"/>
      <c r="FF59" s="106"/>
      <c r="FG59" s="106"/>
      <c r="FH59" s="106"/>
      <c r="FI59" s="106"/>
      <c r="FJ59" s="106"/>
    </row>
    <row r="60" spans="1:166">
      <c r="A60" s="135">
        <v>40765</v>
      </c>
      <c r="B60" s="136" t="s">
        <v>147</v>
      </c>
      <c r="C60" s="137" t="s">
        <v>76</v>
      </c>
      <c r="D60" s="138">
        <v>0.75</v>
      </c>
      <c r="E60" s="136" t="s">
        <v>1020</v>
      </c>
      <c r="F60" s="136" t="s">
        <v>1021</v>
      </c>
      <c r="G60" s="152" t="s">
        <v>1022</v>
      </c>
      <c r="H60" s="152" t="s">
        <v>1023</v>
      </c>
      <c r="I60" s="137">
        <v>3764</v>
      </c>
      <c r="J60" s="138">
        <v>0.77083333333333337</v>
      </c>
      <c r="K60" s="136" t="s">
        <v>1024</v>
      </c>
      <c r="L60" s="136" t="s">
        <v>1025</v>
      </c>
      <c r="M60" s="152" t="s">
        <v>1026</v>
      </c>
      <c r="N60" s="152" t="s">
        <v>1027</v>
      </c>
      <c r="O60" s="137">
        <v>3764</v>
      </c>
      <c r="P60" s="156">
        <v>2.083333333333337E-2</v>
      </c>
      <c r="Q60" s="157">
        <v>0</v>
      </c>
      <c r="R60" s="158">
        <v>3.7791995213690965</v>
      </c>
      <c r="S60" s="143">
        <v>113</v>
      </c>
      <c r="T60" s="87">
        <v>3.5</v>
      </c>
      <c r="U60" s="144"/>
      <c r="V60" s="136" t="s">
        <v>1009</v>
      </c>
      <c r="W60" s="145">
        <v>0</v>
      </c>
      <c r="X60" s="145">
        <v>0</v>
      </c>
      <c r="Y60" s="146">
        <v>0</v>
      </c>
      <c r="Z60" s="159" t="s">
        <v>95</v>
      </c>
      <c r="AA60" s="136" t="s">
        <v>778</v>
      </c>
      <c r="AB60" s="149">
        <v>7</v>
      </c>
      <c r="AC60" s="150" t="s">
        <v>95</v>
      </c>
      <c r="AD60" s="149"/>
      <c r="AE60" s="150">
        <v>3</v>
      </c>
      <c r="AF60" s="165" t="s">
        <v>780</v>
      </c>
      <c r="AG60" s="152">
        <v>11</v>
      </c>
      <c r="AH60" s="137" t="s">
        <v>1028</v>
      </c>
      <c r="AI60" s="153"/>
      <c r="AJ60" s="161"/>
      <c r="AK60" s="160"/>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row>
    <row r="61" spans="1:166">
      <c r="A61" s="135">
        <v>40765</v>
      </c>
      <c r="B61" s="136" t="s">
        <v>147</v>
      </c>
      <c r="C61" s="137" t="s">
        <v>76</v>
      </c>
      <c r="D61" s="138">
        <v>0.77083333333333337</v>
      </c>
      <c r="E61" s="136" t="s">
        <v>1024</v>
      </c>
      <c r="F61" s="136" t="s">
        <v>1025</v>
      </c>
      <c r="G61" s="152" t="s">
        <v>1026</v>
      </c>
      <c r="H61" s="152" t="s">
        <v>1027</v>
      </c>
      <c r="I61" s="137">
        <v>3764</v>
      </c>
      <c r="J61" s="138">
        <v>0.7895833333333333</v>
      </c>
      <c r="K61" s="136" t="s">
        <v>1029</v>
      </c>
      <c r="L61" s="136" t="s">
        <v>1030</v>
      </c>
      <c r="M61" s="152" t="s">
        <v>1031</v>
      </c>
      <c r="N61" s="152" t="s">
        <v>1032</v>
      </c>
      <c r="O61" s="137">
        <v>3771</v>
      </c>
      <c r="P61" s="156">
        <v>1.8749999999999933E-2</v>
      </c>
      <c r="Q61" s="157">
        <v>0</v>
      </c>
      <c r="R61" s="158">
        <v>2.9721044117624289</v>
      </c>
      <c r="S61" s="143">
        <v>132</v>
      </c>
      <c r="T61" s="87">
        <v>4</v>
      </c>
      <c r="U61" s="144"/>
      <c r="V61" s="136" t="s">
        <v>1009</v>
      </c>
      <c r="W61" s="145">
        <v>0</v>
      </c>
      <c r="X61" s="145">
        <v>0</v>
      </c>
      <c r="Y61" s="146">
        <v>0</v>
      </c>
      <c r="Z61" s="147" t="s">
        <v>827</v>
      </c>
      <c r="AA61" s="136" t="s">
        <v>778</v>
      </c>
      <c r="AB61" s="150" t="s">
        <v>958</v>
      </c>
      <c r="AC61" s="150" t="s">
        <v>95</v>
      </c>
      <c r="AD61" s="149"/>
      <c r="AE61" s="150">
        <v>3</v>
      </c>
      <c r="AF61" s="165" t="s">
        <v>780</v>
      </c>
      <c r="AG61" s="152">
        <v>11</v>
      </c>
      <c r="AH61" s="137" t="s">
        <v>1028</v>
      </c>
      <c r="AI61" s="153"/>
      <c r="AJ61" s="161"/>
      <c r="AK61" s="160"/>
      <c r="AL61" s="103"/>
      <c r="AM61" s="103"/>
      <c r="AN61" s="103"/>
      <c r="AO61" s="103"/>
      <c r="AP61" s="103"/>
      <c r="AQ61" s="103"/>
      <c r="AR61" s="103"/>
      <c r="AS61" s="103"/>
      <c r="AT61" s="103"/>
      <c r="AU61" s="103"/>
      <c r="AV61" s="103"/>
      <c r="AW61" s="103"/>
      <c r="AX61" s="103"/>
      <c r="AY61" s="103"/>
      <c r="AZ61" s="103"/>
      <c r="BA61" s="103"/>
      <c r="BB61" s="103"/>
      <c r="BC61" s="103"/>
      <c r="BD61" s="103"/>
      <c r="BE61" s="103"/>
      <c r="BF61" s="103"/>
      <c r="BG61" s="103"/>
      <c r="BH61" s="103"/>
      <c r="BI61" s="103"/>
      <c r="BJ61" s="103"/>
      <c r="BK61" s="103"/>
      <c r="BL61" s="103"/>
      <c r="BM61" s="103"/>
      <c r="BN61" s="103"/>
      <c r="BO61" s="103"/>
      <c r="BP61" s="103"/>
      <c r="BQ61" s="103"/>
      <c r="BR61" s="103"/>
      <c r="BS61" s="103"/>
      <c r="BT61" s="103"/>
      <c r="BU61" s="103"/>
      <c r="BV61" s="103"/>
      <c r="BW61" s="103"/>
      <c r="BX61" s="103"/>
      <c r="BY61" s="103"/>
      <c r="BZ61" s="103"/>
      <c r="CA61" s="103"/>
      <c r="CB61" s="103"/>
      <c r="CC61" s="103"/>
      <c r="CD61" s="103"/>
      <c r="CE61" s="103"/>
      <c r="CF61" s="103"/>
      <c r="CG61" s="103"/>
      <c r="CH61" s="103"/>
      <c r="CI61" s="103"/>
      <c r="CJ61" s="103"/>
      <c r="CK61" s="103"/>
      <c r="CL61" s="103"/>
      <c r="CM61" s="103"/>
      <c r="CN61" s="103"/>
      <c r="CO61" s="103"/>
      <c r="CP61" s="103"/>
      <c r="CQ61" s="103"/>
      <c r="CR61" s="103"/>
      <c r="CS61" s="103"/>
      <c r="CT61" s="103"/>
      <c r="CU61" s="103"/>
      <c r="CV61" s="103"/>
      <c r="CW61" s="103"/>
      <c r="CX61" s="103"/>
      <c r="CY61" s="103"/>
      <c r="CZ61" s="103"/>
      <c r="DA61" s="103"/>
      <c r="DB61" s="103"/>
      <c r="DC61" s="103"/>
      <c r="DD61" s="103"/>
      <c r="DE61" s="103"/>
      <c r="DF61" s="103"/>
      <c r="DG61" s="103"/>
      <c r="DH61" s="103"/>
      <c r="DI61" s="103"/>
      <c r="DJ61" s="103"/>
      <c r="DK61" s="103"/>
      <c r="DL61" s="103"/>
      <c r="DM61" s="103"/>
      <c r="DN61" s="103"/>
      <c r="DO61" s="103"/>
      <c r="DP61" s="103"/>
      <c r="DQ61" s="103"/>
      <c r="DR61" s="103"/>
      <c r="DS61" s="103"/>
      <c r="DT61" s="103"/>
      <c r="DU61" s="103"/>
      <c r="DV61" s="103"/>
      <c r="DW61" s="103"/>
      <c r="DX61" s="103"/>
      <c r="DY61" s="103"/>
      <c r="DZ61" s="103"/>
      <c r="EA61" s="103"/>
      <c r="EB61" s="103"/>
      <c r="EC61" s="103"/>
      <c r="ED61" s="103"/>
      <c r="EE61" s="103"/>
      <c r="EF61" s="103"/>
      <c r="EG61" s="103"/>
      <c r="EH61" s="103"/>
      <c r="EI61" s="103"/>
      <c r="EJ61" s="103"/>
      <c r="EK61" s="103"/>
      <c r="EL61" s="103"/>
      <c r="EM61" s="103"/>
      <c r="EN61" s="103"/>
      <c r="EO61" s="103"/>
      <c r="EP61" s="103"/>
      <c r="EQ61" s="103"/>
      <c r="ER61" s="103"/>
      <c r="ES61" s="103"/>
      <c r="ET61" s="103"/>
      <c r="EU61" s="103"/>
      <c r="EV61" s="103"/>
      <c r="EW61" s="103"/>
      <c r="EX61" s="103"/>
      <c r="EY61" s="103"/>
      <c r="EZ61" s="103"/>
      <c r="FA61" s="103"/>
      <c r="FB61" s="103"/>
      <c r="FC61" s="103"/>
      <c r="FD61" s="103"/>
      <c r="FE61" s="103"/>
      <c r="FF61" s="103"/>
      <c r="FG61" s="103"/>
      <c r="FH61" s="103"/>
      <c r="FI61" s="103"/>
      <c r="FJ61" s="103"/>
    </row>
    <row r="62" spans="1:166">
      <c r="A62" s="135">
        <v>40765</v>
      </c>
      <c r="B62" s="136" t="s">
        <v>454</v>
      </c>
      <c r="C62" s="137" t="s">
        <v>76</v>
      </c>
      <c r="D62" s="138">
        <v>0.7895833333333333</v>
      </c>
      <c r="E62" s="136" t="s">
        <v>1029</v>
      </c>
      <c r="F62" s="136" t="s">
        <v>1030</v>
      </c>
      <c r="G62" s="152" t="s">
        <v>1031</v>
      </c>
      <c r="H62" s="152" t="s">
        <v>1032</v>
      </c>
      <c r="I62" s="137">
        <v>3771</v>
      </c>
      <c r="J62" s="138">
        <v>0.81319444444444444</v>
      </c>
      <c r="K62" s="136" t="s">
        <v>1033</v>
      </c>
      <c r="L62" s="136" t="s">
        <v>1034</v>
      </c>
      <c r="M62" s="152" t="s">
        <v>1035</v>
      </c>
      <c r="N62" s="152" t="s">
        <v>1036</v>
      </c>
      <c r="O62" s="137">
        <v>3762</v>
      </c>
      <c r="P62" s="156">
        <v>2.3611111111111138E-2</v>
      </c>
      <c r="Q62" s="157">
        <v>0</v>
      </c>
      <c r="R62" s="158">
        <v>4.0024579648081504</v>
      </c>
      <c r="S62" s="143">
        <v>132</v>
      </c>
      <c r="T62" s="87">
        <v>4</v>
      </c>
      <c r="U62" s="144"/>
      <c r="V62" s="136" t="s">
        <v>1009</v>
      </c>
      <c r="W62" s="145">
        <v>0</v>
      </c>
      <c r="X62" s="145">
        <v>0</v>
      </c>
      <c r="Y62" s="146">
        <v>0</v>
      </c>
      <c r="Z62" s="147" t="s">
        <v>827</v>
      </c>
      <c r="AA62" s="136" t="s">
        <v>778</v>
      </c>
      <c r="AB62" s="150" t="s">
        <v>958</v>
      </c>
      <c r="AC62" s="150" t="s">
        <v>95</v>
      </c>
      <c r="AD62" s="149"/>
      <c r="AE62" s="150">
        <v>3</v>
      </c>
      <c r="AF62" s="165" t="s">
        <v>780</v>
      </c>
      <c r="AG62" s="152">
        <v>12</v>
      </c>
      <c r="AH62" s="137" t="s">
        <v>1037</v>
      </c>
      <c r="AI62" s="153"/>
      <c r="AJ62" s="154" t="s">
        <v>1038</v>
      </c>
      <c r="AK62" s="160"/>
      <c r="AL62" s="103"/>
      <c r="AM62" s="103"/>
      <c r="AN62" s="103"/>
      <c r="AO62" s="103"/>
      <c r="AP62" s="103"/>
      <c r="AQ62" s="103"/>
      <c r="AR62" s="103"/>
      <c r="AS62" s="103"/>
      <c r="AT62" s="103"/>
      <c r="AU62" s="103"/>
      <c r="AV62" s="103"/>
      <c r="AW62" s="103"/>
      <c r="AX62" s="103"/>
      <c r="AY62" s="103"/>
      <c r="AZ62" s="103"/>
      <c r="BA62" s="103"/>
      <c r="BB62" s="103"/>
      <c r="BC62" s="103"/>
      <c r="BD62" s="103"/>
      <c r="BE62" s="103"/>
      <c r="BF62" s="103"/>
      <c r="BG62" s="103"/>
      <c r="BH62" s="103"/>
      <c r="BI62" s="103"/>
      <c r="BJ62" s="103"/>
      <c r="BK62" s="103"/>
      <c r="BL62" s="103"/>
      <c r="BM62" s="103"/>
      <c r="BN62" s="103"/>
      <c r="BO62" s="103"/>
      <c r="BP62" s="103"/>
      <c r="BQ62" s="103"/>
      <c r="BR62" s="103"/>
      <c r="BS62" s="103"/>
      <c r="BT62" s="103"/>
      <c r="BU62" s="103"/>
      <c r="BV62" s="103"/>
      <c r="BW62" s="103"/>
      <c r="BX62" s="103"/>
      <c r="BY62" s="103"/>
      <c r="BZ62" s="103"/>
      <c r="CA62" s="103"/>
      <c r="CB62" s="103"/>
      <c r="CC62" s="103"/>
      <c r="CD62" s="103"/>
      <c r="CE62" s="103"/>
      <c r="CF62" s="103"/>
      <c r="CG62" s="103"/>
      <c r="CH62" s="103"/>
      <c r="CI62" s="103"/>
      <c r="CJ62" s="103"/>
      <c r="CK62" s="103"/>
      <c r="CL62" s="103"/>
      <c r="CM62" s="103"/>
      <c r="CN62" s="103"/>
      <c r="CO62" s="103"/>
      <c r="CP62" s="103"/>
      <c r="CQ62" s="103"/>
      <c r="CR62" s="103"/>
      <c r="CS62" s="103"/>
      <c r="CT62" s="103"/>
      <c r="CU62" s="103"/>
      <c r="CV62" s="103"/>
      <c r="CW62" s="103"/>
      <c r="CX62" s="103"/>
      <c r="CY62" s="103"/>
      <c r="CZ62" s="103"/>
      <c r="DA62" s="103"/>
      <c r="DB62" s="103"/>
      <c r="DC62" s="103"/>
      <c r="DD62" s="103"/>
      <c r="DE62" s="103"/>
      <c r="DF62" s="103"/>
      <c r="DG62" s="103"/>
      <c r="DH62" s="103"/>
      <c r="DI62" s="103"/>
      <c r="DJ62" s="103"/>
      <c r="DK62" s="103"/>
      <c r="DL62" s="103"/>
      <c r="DM62" s="103"/>
      <c r="DN62" s="103"/>
      <c r="DO62" s="103"/>
      <c r="DP62" s="103"/>
      <c r="DQ62" s="103"/>
      <c r="DR62" s="103"/>
      <c r="DS62" s="103"/>
      <c r="DT62" s="103"/>
      <c r="DU62" s="103"/>
      <c r="DV62" s="103"/>
      <c r="DW62" s="103"/>
      <c r="DX62" s="103"/>
      <c r="DY62" s="103"/>
      <c r="DZ62" s="103"/>
      <c r="EA62" s="103"/>
      <c r="EB62" s="103"/>
      <c r="EC62" s="103"/>
      <c r="ED62" s="103"/>
      <c r="EE62" s="103"/>
      <c r="EF62" s="103"/>
      <c r="EG62" s="103"/>
      <c r="EH62" s="103"/>
      <c r="EI62" s="103"/>
      <c r="EJ62" s="103"/>
      <c r="EK62" s="103"/>
      <c r="EL62" s="103"/>
      <c r="EM62" s="103"/>
      <c r="EN62" s="103"/>
      <c r="EO62" s="103"/>
      <c r="EP62" s="103"/>
      <c r="EQ62" s="103"/>
      <c r="ER62" s="103"/>
      <c r="ES62" s="103"/>
      <c r="ET62" s="103"/>
      <c r="EU62" s="103"/>
      <c r="EV62" s="103"/>
      <c r="EW62" s="103"/>
      <c r="EX62" s="103"/>
      <c r="EY62" s="103"/>
      <c r="EZ62" s="103"/>
      <c r="FA62" s="103"/>
      <c r="FB62" s="103"/>
      <c r="FC62" s="103"/>
      <c r="FD62" s="103"/>
      <c r="FE62" s="103"/>
      <c r="FF62" s="103"/>
      <c r="FG62" s="103"/>
      <c r="FH62" s="103"/>
      <c r="FI62" s="103"/>
      <c r="FJ62" s="103"/>
    </row>
    <row r="63" spans="1:166">
      <c r="A63" s="135">
        <v>40765</v>
      </c>
      <c r="B63" s="136" t="s">
        <v>454</v>
      </c>
      <c r="C63" s="137" t="s">
        <v>76</v>
      </c>
      <c r="D63" s="138">
        <v>0.81319444444444444</v>
      </c>
      <c r="E63" s="136" t="s">
        <v>1033</v>
      </c>
      <c r="F63" s="136" t="s">
        <v>1034</v>
      </c>
      <c r="G63" s="152" t="s">
        <v>1035</v>
      </c>
      <c r="H63" s="152" t="s">
        <v>1036</v>
      </c>
      <c r="I63" s="137">
        <v>3762</v>
      </c>
      <c r="J63" s="138">
        <v>0.83333333333333337</v>
      </c>
      <c r="K63" s="136" t="s">
        <v>1039</v>
      </c>
      <c r="L63" s="136" t="s">
        <v>1040</v>
      </c>
      <c r="M63" s="152" t="s">
        <v>1041</v>
      </c>
      <c r="N63" s="152" t="s">
        <v>1042</v>
      </c>
      <c r="O63" s="137">
        <v>3766</v>
      </c>
      <c r="P63" s="156">
        <v>2.0138888888888928E-2</v>
      </c>
      <c r="Q63" s="157">
        <v>0</v>
      </c>
      <c r="R63" s="158">
        <v>3.7358289724233726</v>
      </c>
      <c r="S63" s="143">
        <v>136</v>
      </c>
      <c r="T63" s="87">
        <v>3</v>
      </c>
      <c r="U63" s="144"/>
      <c r="V63" s="136" t="s">
        <v>1009</v>
      </c>
      <c r="W63" s="145">
        <v>0</v>
      </c>
      <c r="X63" s="145">
        <v>0</v>
      </c>
      <c r="Y63" s="146">
        <v>0</v>
      </c>
      <c r="Z63" s="159" t="s">
        <v>827</v>
      </c>
      <c r="AA63" s="136" t="s">
        <v>778</v>
      </c>
      <c r="AB63" s="150" t="s">
        <v>958</v>
      </c>
      <c r="AC63" s="150" t="s">
        <v>95</v>
      </c>
      <c r="AD63" s="149"/>
      <c r="AE63" s="150">
        <v>3</v>
      </c>
      <c r="AF63" s="165" t="s">
        <v>780</v>
      </c>
      <c r="AG63" s="152">
        <v>10</v>
      </c>
      <c r="AH63" s="137" t="s">
        <v>1037</v>
      </c>
      <c r="AI63" s="153"/>
      <c r="AJ63" s="154" t="s">
        <v>1043</v>
      </c>
      <c r="AK63" s="160"/>
      <c r="AL63" s="103"/>
      <c r="AM63" s="103"/>
      <c r="AN63" s="103"/>
      <c r="AO63" s="103"/>
      <c r="AP63" s="103"/>
      <c r="AQ63" s="103"/>
      <c r="AR63" s="103"/>
      <c r="AS63" s="103"/>
      <c r="AT63" s="103"/>
      <c r="AU63" s="103"/>
      <c r="AV63" s="103"/>
      <c r="AW63" s="103"/>
      <c r="AX63" s="103"/>
      <c r="AY63" s="103"/>
      <c r="AZ63" s="103"/>
      <c r="BA63" s="103"/>
      <c r="BB63" s="103"/>
      <c r="BC63" s="103"/>
      <c r="BD63" s="103"/>
      <c r="BE63" s="103"/>
      <c r="BF63" s="103"/>
      <c r="BG63" s="103"/>
      <c r="BH63" s="103"/>
      <c r="BI63" s="103"/>
      <c r="BJ63" s="103"/>
      <c r="BK63" s="103"/>
      <c r="BL63" s="103"/>
      <c r="BM63" s="103"/>
      <c r="BN63" s="103"/>
      <c r="BO63" s="103"/>
      <c r="BP63" s="103"/>
      <c r="BQ63" s="103"/>
      <c r="BR63" s="103"/>
      <c r="BS63" s="103"/>
      <c r="BT63" s="103"/>
      <c r="BU63" s="103"/>
      <c r="BV63" s="103"/>
      <c r="BW63" s="103"/>
      <c r="BX63" s="103"/>
      <c r="BY63" s="103"/>
      <c r="BZ63" s="103"/>
      <c r="CA63" s="103"/>
      <c r="CB63" s="103"/>
      <c r="CC63" s="103"/>
      <c r="CD63" s="103"/>
      <c r="CE63" s="103"/>
      <c r="CF63" s="103"/>
      <c r="CG63" s="103"/>
      <c r="CH63" s="103"/>
      <c r="CI63" s="103"/>
      <c r="CJ63" s="103"/>
      <c r="CK63" s="103"/>
      <c r="CL63" s="103"/>
      <c r="CM63" s="103"/>
      <c r="CN63" s="103"/>
      <c r="CO63" s="103"/>
      <c r="CP63" s="103"/>
      <c r="CQ63" s="103"/>
      <c r="CR63" s="103"/>
      <c r="CS63" s="103"/>
      <c r="CT63" s="103"/>
      <c r="CU63" s="103"/>
      <c r="CV63" s="103"/>
      <c r="CW63" s="103"/>
      <c r="CX63" s="103"/>
      <c r="CY63" s="103"/>
      <c r="CZ63" s="103"/>
      <c r="DA63" s="103"/>
      <c r="DB63" s="103"/>
      <c r="DC63" s="103"/>
      <c r="DD63" s="103"/>
      <c r="DE63" s="103"/>
      <c r="DF63" s="103"/>
      <c r="DG63" s="103"/>
      <c r="DH63" s="103"/>
      <c r="DI63" s="103"/>
      <c r="DJ63" s="103"/>
      <c r="DK63" s="103"/>
      <c r="DL63" s="103"/>
      <c r="DM63" s="103"/>
      <c r="DN63" s="103"/>
      <c r="DO63" s="103"/>
      <c r="DP63" s="103"/>
      <c r="DQ63" s="103"/>
      <c r="DR63" s="103"/>
      <c r="DS63" s="103"/>
      <c r="DT63" s="103"/>
      <c r="DU63" s="103"/>
      <c r="DV63" s="103"/>
      <c r="DW63" s="103"/>
      <c r="DX63" s="103"/>
      <c r="DY63" s="103"/>
      <c r="DZ63" s="103"/>
      <c r="EA63" s="103"/>
      <c r="EB63" s="103"/>
      <c r="EC63" s="103"/>
      <c r="ED63" s="103"/>
      <c r="EE63" s="103"/>
      <c r="EF63" s="103"/>
      <c r="EG63" s="103"/>
      <c r="EH63" s="103"/>
      <c r="EI63" s="103"/>
      <c r="EJ63" s="103"/>
      <c r="EK63" s="103"/>
      <c r="EL63" s="103"/>
      <c r="EM63" s="103"/>
      <c r="EN63" s="103"/>
      <c r="EO63" s="103"/>
      <c r="EP63" s="103"/>
      <c r="EQ63" s="103"/>
      <c r="ER63" s="103"/>
      <c r="ES63" s="103"/>
      <c r="ET63" s="103"/>
      <c r="EU63" s="103"/>
      <c r="EV63" s="103"/>
      <c r="EW63" s="103"/>
      <c r="EX63" s="103"/>
      <c r="EY63" s="103"/>
      <c r="EZ63" s="103"/>
      <c r="FA63" s="103"/>
      <c r="FB63" s="103"/>
      <c r="FC63" s="103"/>
      <c r="FD63" s="103"/>
      <c r="FE63" s="103"/>
      <c r="FF63" s="103"/>
      <c r="FG63" s="103"/>
      <c r="FH63" s="103"/>
      <c r="FI63" s="103"/>
      <c r="FJ63" s="103"/>
    </row>
    <row r="64" spans="1:166">
      <c r="A64" s="135">
        <v>40765</v>
      </c>
      <c r="B64" s="136" t="s">
        <v>147</v>
      </c>
      <c r="C64" s="137" t="s">
        <v>76</v>
      </c>
      <c r="D64" s="138">
        <v>0.83333333333333337</v>
      </c>
      <c r="E64" s="136" t="s">
        <v>1039</v>
      </c>
      <c r="F64" s="136" t="s">
        <v>1040</v>
      </c>
      <c r="G64" s="152" t="s">
        <v>1041</v>
      </c>
      <c r="H64" s="152" t="s">
        <v>1042</v>
      </c>
      <c r="I64" s="137">
        <v>3766</v>
      </c>
      <c r="J64" s="138">
        <v>0.85763888888888884</v>
      </c>
      <c r="K64" s="136" t="s">
        <v>1044</v>
      </c>
      <c r="L64" s="136" t="s">
        <v>1045</v>
      </c>
      <c r="M64" s="152" t="s">
        <v>1046</v>
      </c>
      <c r="N64" s="152" t="s">
        <v>1047</v>
      </c>
      <c r="O64" s="137">
        <v>3768</v>
      </c>
      <c r="P64" s="156">
        <v>2.4305555555555469E-2</v>
      </c>
      <c r="Q64" s="157">
        <v>0</v>
      </c>
      <c r="R64" s="158">
        <v>3.8953480012337018</v>
      </c>
      <c r="S64" s="143">
        <v>135</v>
      </c>
      <c r="T64" s="87">
        <v>3</v>
      </c>
      <c r="U64" s="144"/>
      <c r="V64" s="136" t="s">
        <v>1009</v>
      </c>
      <c r="W64" s="145">
        <v>0</v>
      </c>
      <c r="X64" s="145">
        <v>0</v>
      </c>
      <c r="Y64" s="146">
        <v>0</v>
      </c>
      <c r="Z64" s="147" t="s">
        <v>827</v>
      </c>
      <c r="AA64" s="136" t="s">
        <v>778</v>
      </c>
      <c r="AB64" s="150" t="s">
        <v>958</v>
      </c>
      <c r="AC64" s="150" t="s">
        <v>95</v>
      </c>
      <c r="AD64" s="149"/>
      <c r="AE64" s="150">
        <v>3</v>
      </c>
      <c r="AF64" s="165" t="s">
        <v>780</v>
      </c>
      <c r="AG64" s="152">
        <v>10</v>
      </c>
      <c r="AH64" s="137" t="s">
        <v>1037</v>
      </c>
      <c r="AI64" s="153"/>
      <c r="AJ64" s="161"/>
      <c r="AK64" s="160"/>
      <c r="AL64" s="103"/>
      <c r="AM64" s="103"/>
      <c r="AN64" s="103"/>
      <c r="AO64" s="103"/>
      <c r="AP64" s="103"/>
      <c r="AQ64" s="103"/>
      <c r="AR64" s="103"/>
      <c r="AS64" s="103"/>
      <c r="AT64" s="103"/>
      <c r="AU64" s="103"/>
      <c r="AV64" s="103"/>
      <c r="AW64" s="103"/>
      <c r="AX64" s="103"/>
      <c r="AY64" s="103"/>
      <c r="AZ64" s="103"/>
      <c r="BA64" s="103"/>
      <c r="BB64" s="103"/>
      <c r="BC64" s="103"/>
      <c r="BD64" s="103"/>
      <c r="BE64" s="103"/>
      <c r="BF64" s="103"/>
      <c r="BG64" s="103"/>
      <c r="BH64" s="103"/>
      <c r="BI64" s="103"/>
      <c r="BJ64" s="103"/>
      <c r="BK64" s="103"/>
      <c r="BL64" s="103"/>
      <c r="BM64" s="103"/>
      <c r="BN64" s="103"/>
      <c r="BO64" s="103"/>
      <c r="BP64" s="103"/>
      <c r="BQ64" s="103"/>
      <c r="BR64" s="103"/>
      <c r="BS64" s="103"/>
      <c r="BT64" s="103"/>
      <c r="BU64" s="103"/>
      <c r="BV64" s="103"/>
      <c r="BW64" s="103"/>
      <c r="BX64" s="103"/>
      <c r="BY64" s="103"/>
      <c r="BZ64" s="103"/>
      <c r="CA64" s="103"/>
      <c r="CB64" s="103"/>
      <c r="CC64" s="103"/>
      <c r="CD64" s="103"/>
      <c r="CE64" s="103"/>
      <c r="CF64" s="103"/>
      <c r="CG64" s="103"/>
      <c r="CH64" s="103"/>
      <c r="CI64" s="103"/>
      <c r="CJ64" s="103"/>
      <c r="CK64" s="103"/>
      <c r="CL64" s="103"/>
      <c r="CM64" s="103"/>
      <c r="CN64" s="103"/>
      <c r="CO64" s="103"/>
      <c r="CP64" s="103"/>
      <c r="CQ64" s="103"/>
      <c r="CR64" s="103"/>
      <c r="CS64" s="103"/>
      <c r="CT64" s="103"/>
      <c r="CU64" s="103"/>
      <c r="CV64" s="103"/>
      <c r="CW64" s="103"/>
      <c r="CX64" s="103"/>
      <c r="CY64" s="103"/>
      <c r="CZ64" s="103"/>
      <c r="DA64" s="103"/>
      <c r="DB64" s="103"/>
      <c r="DC64" s="103"/>
      <c r="DD64" s="103"/>
      <c r="DE64" s="103"/>
      <c r="DF64" s="103"/>
      <c r="DG64" s="103"/>
      <c r="DH64" s="103"/>
      <c r="DI64" s="103"/>
      <c r="DJ64" s="103"/>
      <c r="DK64" s="103"/>
      <c r="DL64" s="103"/>
      <c r="DM64" s="103"/>
      <c r="DN64" s="103"/>
      <c r="DO64" s="103"/>
      <c r="DP64" s="103"/>
      <c r="DQ64" s="103"/>
      <c r="DR64" s="103"/>
      <c r="DS64" s="103"/>
      <c r="DT64" s="103"/>
      <c r="DU64" s="103"/>
      <c r="DV64" s="103"/>
      <c r="DW64" s="103"/>
      <c r="DX64" s="103"/>
      <c r="DY64" s="103"/>
      <c r="DZ64" s="103"/>
      <c r="EA64" s="103"/>
      <c r="EB64" s="103"/>
      <c r="EC64" s="103"/>
      <c r="ED64" s="103"/>
      <c r="EE64" s="103"/>
      <c r="EF64" s="103"/>
      <c r="EG64" s="103"/>
      <c r="EH64" s="103"/>
      <c r="EI64" s="103"/>
      <c r="EJ64" s="103"/>
      <c r="EK64" s="103"/>
      <c r="EL64" s="103"/>
      <c r="EM64" s="103"/>
      <c r="EN64" s="103"/>
      <c r="EO64" s="103"/>
      <c r="EP64" s="103"/>
      <c r="EQ64" s="103"/>
      <c r="ER64" s="103"/>
      <c r="ES64" s="103"/>
      <c r="ET64" s="103"/>
      <c r="EU64" s="103"/>
      <c r="EV64" s="103"/>
      <c r="EW64" s="103"/>
      <c r="EX64" s="103"/>
      <c r="EY64" s="103"/>
      <c r="EZ64" s="103"/>
      <c r="FA64" s="103"/>
      <c r="FB64" s="103"/>
      <c r="FC64" s="103"/>
      <c r="FD64" s="103"/>
      <c r="FE64" s="103"/>
      <c r="FF64" s="103"/>
      <c r="FG64" s="103"/>
      <c r="FH64" s="103"/>
      <c r="FI64" s="103"/>
      <c r="FJ64" s="103"/>
    </row>
    <row r="65" spans="1:166">
      <c r="A65" s="135">
        <v>40765</v>
      </c>
      <c r="B65" s="136" t="s">
        <v>147</v>
      </c>
      <c r="C65" s="137" t="s">
        <v>76</v>
      </c>
      <c r="D65" s="138">
        <v>0.85763888888888884</v>
      </c>
      <c r="E65" s="136" t="s">
        <v>1044</v>
      </c>
      <c r="F65" s="136" t="s">
        <v>1045</v>
      </c>
      <c r="G65" s="152" t="s">
        <v>1046</v>
      </c>
      <c r="H65" s="152" t="s">
        <v>1047</v>
      </c>
      <c r="I65" s="137">
        <v>3768</v>
      </c>
      <c r="J65" s="138">
        <v>0.88888888888888884</v>
      </c>
      <c r="K65" s="136" t="s">
        <v>1048</v>
      </c>
      <c r="L65" s="136" t="s">
        <v>1049</v>
      </c>
      <c r="M65" s="152" t="s">
        <v>1050</v>
      </c>
      <c r="N65" s="152" t="s">
        <v>1051</v>
      </c>
      <c r="O65" s="137">
        <v>3766</v>
      </c>
      <c r="P65" s="156">
        <v>3.125E-2</v>
      </c>
      <c r="Q65" s="157">
        <v>0</v>
      </c>
      <c r="R65" s="158">
        <v>5.3952251881669078</v>
      </c>
      <c r="S65" s="143">
        <v>135</v>
      </c>
      <c r="T65" s="87">
        <v>3</v>
      </c>
      <c r="U65" s="144"/>
      <c r="V65" s="136" t="s">
        <v>1009</v>
      </c>
      <c r="W65" s="145">
        <v>0</v>
      </c>
      <c r="X65" s="145">
        <v>0</v>
      </c>
      <c r="Y65" s="146">
        <v>0</v>
      </c>
      <c r="Z65" s="147" t="s">
        <v>827</v>
      </c>
      <c r="AA65" s="136" t="s">
        <v>778</v>
      </c>
      <c r="AB65" s="150" t="s">
        <v>958</v>
      </c>
      <c r="AC65" s="150" t="s">
        <v>95</v>
      </c>
      <c r="AD65" s="149"/>
      <c r="AE65" s="150">
        <v>3</v>
      </c>
      <c r="AF65" s="165" t="s">
        <v>780</v>
      </c>
      <c r="AG65" s="152">
        <v>11</v>
      </c>
      <c r="AH65" s="137" t="s">
        <v>1037</v>
      </c>
      <c r="AI65" s="153"/>
      <c r="AJ65" s="161"/>
      <c r="AK65" s="160"/>
      <c r="AL65" s="103"/>
      <c r="AM65" s="103"/>
      <c r="AN65" s="103"/>
      <c r="AO65" s="103"/>
      <c r="AP65" s="103"/>
      <c r="AQ65" s="103"/>
      <c r="AR65" s="103"/>
      <c r="AS65" s="103"/>
      <c r="AT65" s="103"/>
      <c r="AU65" s="103"/>
      <c r="AV65" s="103"/>
      <c r="AW65" s="103"/>
      <c r="AX65" s="103"/>
      <c r="AY65" s="103"/>
      <c r="AZ65" s="103"/>
      <c r="BA65" s="103"/>
      <c r="BB65" s="103"/>
      <c r="BC65" s="103"/>
      <c r="BD65" s="103"/>
      <c r="BE65" s="103"/>
      <c r="BF65" s="103"/>
      <c r="BG65" s="103"/>
      <c r="BH65" s="103"/>
      <c r="BI65" s="103"/>
      <c r="BJ65" s="103"/>
      <c r="BK65" s="103"/>
      <c r="BL65" s="103"/>
      <c r="BM65" s="103"/>
      <c r="BN65" s="103"/>
      <c r="BO65" s="103"/>
      <c r="BP65" s="103"/>
      <c r="BQ65" s="103"/>
      <c r="BR65" s="103"/>
      <c r="BS65" s="103"/>
      <c r="BT65" s="103"/>
      <c r="BU65" s="103"/>
      <c r="BV65" s="103"/>
      <c r="BW65" s="103"/>
      <c r="BX65" s="103"/>
      <c r="BY65" s="103"/>
      <c r="BZ65" s="103"/>
      <c r="CA65" s="103"/>
      <c r="CB65" s="103"/>
      <c r="CC65" s="103"/>
      <c r="CD65" s="103"/>
      <c r="CE65" s="103"/>
      <c r="CF65" s="103"/>
      <c r="CG65" s="103"/>
      <c r="CH65" s="103"/>
      <c r="CI65" s="103"/>
      <c r="CJ65" s="103"/>
      <c r="CK65" s="103"/>
      <c r="CL65" s="103"/>
      <c r="CM65" s="103"/>
      <c r="CN65" s="103"/>
      <c r="CO65" s="103"/>
      <c r="CP65" s="103"/>
      <c r="CQ65" s="103"/>
      <c r="CR65" s="103"/>
      <c r="CS65" s="103"/>
      <c r="CT65" s="103"/>
      <c r="CU65" s="103"/>
      <c r="CV65" s="103"/>
      <c r="CW65" s="103"/>
      <c r="CX65" s="103"/>
      <c r="CY65" s="103"/>
      <c r="CZ65" s="103"/>
      <c r="DA65" s="103"/>
      <c r="DB65" s="103"/>
      <c r="DC65" s="103"/>
      <c r="DD65" s="103"/>
      <c r="DE65" s="103"/>
      <c r="DF65" s="103"/>
      <c r="DG65" s="103"/>
      <c r="DH65" s="103"/>
      <c r="DI65" s="103"/>
      <c r="DJ65" s="103"/>
      <c r="DK65" s="103"/>
      <c r="DL65" s="103"/>
      <c r="DM65" s="103"/>
      <c r="DN65" s="103"/>
      <c r="DO65" s="103"/>
      <c r="DP65" s="103"/>
      <c r="DQ65" s="103"/>
      <c r="DR65" s="103"/>
      <c r="DS65" s="103"/>
      <c r="DT65" s="103"/>
      <c r="DU65" s="103"/>
      <c r="DV65" s="103"/>
      <c r="DW65" s="103"/>
      <c r="DX65" s="103"/>
      <c r="DY65" s="103"/>
      <c r="DZ65" s="103"/>
      <c r="EA65" s="103"/>
      <c r="EB65" s="103"/>
      <c r="EC65" s="103"/>
      <c r="ED65" s="103"/>
      <c r="EE65" s="103"/>
      <c r="EF65" s="103"/>
      <c r="EG65" s="103"/>
      <c r="EH65" s="103"/>
      <c r="EI65" s="103"/>
      <c r="EJ65" s="103"/>
      <c r="EK65" s="103"/>
      <c r="EL65" s="103"/>
      <c r="EM65" s="103"/>
      <c r="EN65" s="103"/>
      <c r="EO65" s="103"/>
      <c r="EP65" s="103"/>
      <c r="EQ65" s="103"/>
      <c r="ER65" s="103"/>
      <c r="ES65" s="103"/>
      <c r="ET65" s="103"/>
      <c r="EU65" s="103"/>
      <c r="EV65" s="103"/>
      <c r="EW65" s="103"/>
      <c r="EX65" s="103"/>
      <c r="EY65" s="103"/>
      <c r="EZ65" s="103"/>
      <c r="FA65" s="103"/>
      <c r="FB65" s="103"/>
      <c r="FC65" s="103"/>
      <c r="FD65" s="103"/>
      <c r="FE65" s="103"/>
      <c r="FF65" s="103"/>
      <c r="FG65" s="103"/>
      <c r="FH65" s="103"/>
      <c r="FI65" s="103"/>
      <c r="FJ65" s="103"/>
    </row>
    <row r="66" spans="1:166">
      <c r="A66" s="135">
        <v>40765</v>
      </c>
      <c r="B66" s="136" t="s">
        <v>264</v>
      </c>
      <c r="C66" s="137" t="s">
        <v>76</v>
      </c>
      <c r="D66" s="138">
        <v>0.88888888888888884</v>
      </c>
      <c r="E66" s="136" t="s">
        <v>1048</v>
      </c>
      <c r="F66" s="136" t="s">
        <v>1049</v>
      </c>
      <c r="G66" s="152" t="s">
        <v>1050</v>
      </c>
      <c r="H66" s="152" t="s">
        <v>1051</v>
      </c>
      <c r="I66" s="137">
        <v>3766</v>
      </c>
      <c r="J66" s="138">
        <v>0.90138888888888891</v>
      </c>
      <c r="K66" s="136" t="s">
        <v>1052</v>
      </c>
      <c r="L66" s="136" t="s">
        <v>1053</v>
      </c>
      <c r="M66" s="152" t="s">
        <v>1054</v>
      </c>
      <c r="N66" s="152" t="s">
        <v>1055</v>
      </c>
      <c r="O66" s="137">
        <v>3765</v>
      </c>
      <c r="P66" s="156">
        <v>1.2500000000000067E-2</v>
      </c>
      <c r="Q66" s="157">
        <v>0</v>
      </c>
      <c r="R66" s="158">
        <v>2.0737082363210462</v>
      </c>
      <c r="S66" s="143">
        <v>121</v>
      </c>
      <c r="T66" s="87">
        <v>4.4000000000000004</v>
      </c>
      <c r="U66" s="144"/>
      <c r="V66" s="136" t="s">
        <v>1009</v>
      </c>
      <c r="W66" s="145">
        <v>0</v>
      </c>
      <c r="X66" s="145">
        <v>0</v>
      </c>
      <c r="Y66" s="146">
        <v>0</v>
      </c>
      <c r="Z66" s="159" t="s">
        <v>827</v>
      </c>
      <c r="AA66" s="136" t="s">
        <v>778</v>
      </c>
      <c r="AB66" s="150" t="s">
        <v>958</v>
      </c>
      <c r="AC66" s="150" t="s">
        <v>95</v>
      </c>
      <c r="AD66" s="149"/>
      <c r="AE66" s="150">
        <v>3</v>
      </c>
      <c r="AF66" s="165" t="s">
        <v>780</v>
      </c>
      <c r="AG66" s="152">
        <v>10</v>
      </c>
      <c r="AH66" s="137" t="s">
        <v>1056</v>
      </c>
      <c r="AI66" s="153"/>
      <c r="AJ66" s="154" t="s">
        <v>1057</v>
      </c>
      <c r="AK66" s="160"/>
      <c r="AL66" s="103"/>
      <c r="AM66" s="103"/>
      <c r="AN66" s="103"/>
      <c r="AO66" s="103"/>
      <c r="AP66" s="103"/>
      <c r="AQ66" s="103"/>
      <c r="AR66" s="103"/>
      <c r="AS66" s="103"/>
      <c r="AT66" s="103"/>
      <c r="AU66" s="103"/>
      <c r="AV66" s="103"/>
      <c r="AW66" s="103"/>
      <c r="AX66" s="103"/>
      <c r="AY66" s="103"/>
      <c r="AZ66" s="103"/>
      <c r="BA66" s="103"/>
      <c r="BB66" s="103"/>
      <c r="BC66" s="103"/>
      <c r="BD66" s="103"/>
      <c r="BE66" s="103"/>
      <c r="BF66" s="103"/>
      <c r="BG66" s="103"/>
      <c r="BH66" s="103"/>
      <c r="BI66" s="103"/>
      <c r="BJ66" s="103"/>
      <c r="BK66" s="103"/>
      <c r="BL66" s="103"/>
      <c r="BM66" s="103"/>
      <c r="BN66" s="103"/>
      <c r="BO66" s="103"/>
      <c r="BP66" s="103"/>
      <c r="BQ66" s="103"/>
      <c r="BR66" s="103"/>
      <c r="BS66" s="103"/>
      <c r="BT66" s="103"/>
      <c r="BU66" s="103"/>
      <c r="BV66" s="103"/>
      <c r="BW66" s="103"/>
      <c r="BX66" s="103"/>
      <c r="BY66" s="103"/>
      <c r="BZ66" s="103"/>
      <c r="CA66" s="103"/>
      <c r="CB66" s="103"/>
      <c r="CC66" s="103"/>
      <c r="CD66" s="103"/>
      <c r="CE66" s="103"/>
      <c r="CF66" s="103"/>
      <c r="CG66" s="103"/>
      <c r="CH66" s="103"/>
      <c r="CI66" s="103"/>
      <c r="CJ66" s="103"/>
      <c r="CK66" s="103"/>
      <c r="CL66" s="103"/>
      <c r="CM66" s="103"/>
      <c r="CN66" s="103"/>
      <c r="CO66" s="103"/>
      <c r="CP66" s="103"/>
      <c r="CQ66" s="103"/>
      <c r="CR66" s="103"/>
      <c r="CS66" s="103"/>
      <c r="CT66" s="103"/>
      <c r="CU66" s="103"/>
      <c r="CV66" s="103"/>
      <c r="CW66" s="103"/>
      <c r="CX66" s="103"/>
      <c r="CY66" s="103"/>
      <c r="CZ66" s="103"/>
      <c r="DA66" s="103"/>
      <c r="DB66" s="103"/>
      <c r="DC66" s="103"/>
      <c r="DD66" s="103"/>
      <c r="DE66" s="103"/>
      <c r="DF66" s="103"/>
      <c r="DG66" s="103"/>
      <c r="DH66" s="103"/>
      <c r="DI66" s="103"/>
      <c r="DJ66" s="103"/>
      <c r="DK66" s="103"/>
      <c r="DL66" s="103"/>
      <c r="DM66" s="103"/>
      <c r="DN66" s="103"/>
      <c r="DO66" s="103"/>
      <c r="DP66" s="103"/>
      <c r="DQ66" s="103"/>
      <c r="DR66" s="103"/>
      <c r="DS66" s="103"/>
      <c r="DT66" s="103"/>
      <c r="DU66" s="103"/>
      <c r="DV66" s="103"/>
      <c r="DW66" s="103"/>
      <c r="DX66" s="103"/>
      <c r="DY66" s="103"/>
      <c r="DZ66" s="103"/>
      <c r="EA66" s="103"/>
      <c r="EB66" s="103"/>
      <c r="EC66" s="103"/>
      <c r="ED66" s="103"/>
      <c r="EE66" s="103"/>
      <c r="EF66" s="103"/>
      <c r="EG66" s="103"/>
      <c r="EH66" s="103"/>
      <c r="EI66" s="103"/>
      <c r="EJ66" s="103"/>
      <c r="EK66" s="103"/>
      <c r="EL66" s="103"/>
      <c r="EM66" s="103"/>
      <c r="EN66" s="103"/>
      <c r="EO66" s="103"/>
      <c r="EP66" s="103"/>
      <c r="EQ66" s="103"/>
      <c r="ER66" s="103"/>
      <c r="ES66" s="103"/>
      <c r="ET66" s="103"/>
      <c r="EU66" s="103"/>
      <c r="EV66" s="103"/>
      <c r="EW66" s="103"/>
      <c r="EX66" s="103"/>
      <c r="EY66" s="103"/>
      <c r="EZ66" s="103"/>
      <c r="FA66" s="103"/>
      <c r="FB66" s="103"/>
      <c r="FC66" s="103"/>
      <c r="FD66" s="103"/>
      <c r="FE66" s="103"/>
      <c r="FF66" s="103"/>
      <c r="FG66" s="103"/>
      <c r="FH66" s="103"/>
      <c r="FI66" s="103"/>
      <c r="FJ66" s="103"/>
    </row>
    <row r="67" spans="1:166">
      <c r="A67" s="135">
        <v>40765</v>
      </c>
      <c r="B67" s="136" t="s">
        <v>264</v>
      </c>
      <c r="C67" s="137" t="s">
        <v>76</v>
      </c>
      <c r="D67" s="138">
        <v>0.90138888888888891</v>
      </c>
      <c r="E67" s="136" t="s">
        <v>1052</v>
      </c>
      <c r="F67" s="136" t="s">
        <v>1053</v>
      </c>
      <c r="G67" s="152" t="s">
        <v>1054</v>
      </c>
      <c r="H67" s="152" t="s">
        <v>1055</v>
      </c>
      <c r="I67" s="137">
        <v>3765</v>
      </c>
      <c r="J67" s="138">
        <v>0.91666666666666663</v>
      </c>
      <c r="K67" s="136" t="s">
        <v>1058</v>
      </c>
      <c r="L67" s="136" t="s">
        <v>1059</v>
      </c>
      <c r="M67" s="152" t="s">
        <v>1060</v>
      </c>
      <c r="N67" s="152" t="s">
        <v>1061</v>
      </c>
      <c r="O67" s="137">
        <v>3766</v>
      </c>
      <c r="P67" s="156">
        <v>1.5277777777777724E-2</v>
      </c>
      <c r="Q67" s="157">
        <v>0</v>
      </c>
      <c r="R67" s="158">
        <v>2.7643273095256071</v>
      </c>
      <c r="S67" s="143">
        <v>72</v>
      </c>
      <c r="T67" s="87">
        <v>4</v>
      </c>
      <c r="U67" s="144"/>
      <c r="V67" s="136" t="s">
        <v>1062</v>
      </c>
      <c r="W67" s="145">
        <v>0</v>
      </c>
      <c r="X67" s="145">
        <v>0</v>
      </c>
      <c r="Y67" s="146">
        <v>0</v>
      </c>
      <c r="Z67" s="159" t="s">
        <v>827</v>
      </c>
      <c r="AA67" s="136" t="s">
        <v>778</v>
      </c>
      <c r="AB67" s="150" t="s">
        <v>889</v>
      </c>
      <c r="AC67" s="150" t="s">
        <v>95</v>
      </c>
      <c r="AD67" s="149"/>
      <c r="AE67" s="150">
        <v>3</v>
      </c>
      <c r="AF67" s="165" t="s">
        <v>780</v>
      </c>
      <c r="AG67" s="152">
        <v>10</v>
      </c>
      <c r="AH67" s="137" t="s">
        <v>1056</v>
      </c>
      <c r="AI67" s="153"/>
      <c r="AJ67" s="154" t="s">
        <v>1063</v>
      </c>
      <c r="AK67" s="160"/>
      <c r="AL67" s="103"/>
      <c r="AM67" s="103"/>
      <c r="AN67" s="103"/>
      <c r="AO67" s="103"/>
      <c r="AP67" s="103"/>
      <c r="AQ67" s="103"/>
      <c r="AR67" s="103"/>
      <c r="AS67" s="103"/>
      <c r="AT67" s="103"/>
      <c r="AU67" s="103"/>
      <c r="AV67" s="103"/>
      <c r="AW67" s="103"/>
      <c r="AX67" s="103"/>
      <c r="AY67" s="103"/>
      <c r="AZ67" s="103"/>
      <c r="BA67" s="103"/>
      <c r="BB67" s="103"/>
      <c r="BC67" s="103"/>
      <c r="BD67" s="103"/>
      <c r="BE67" s="103"/>
      <c r="BF67" s="103"/>
      <c r="BG67" s="103"/>
      <c r="BH67" s="103"/>
      <c r="BI67" s="103"/>
      <c r="BJ67" s="103"/>
      <c r="BK67" s="103"/>
      <c r="BL67" s="103"/>
      <c r="BM67" s="103"/>
      <c r="BN67" s="103"/>
      <c r="BO67" s="103"/>
      <c r="BP67" s="103"/>
      <c r="BQ67" s="103"/>
      <c r="BR67" s="103"/>
      <c r="BS67" s="103"/>
      <c r="BT67" s="103"/>
      <c r="BU67" s="103"/>
      <c r="BV67" s="103"/>
      <c r="BW67" s="103"/>
      <c r="BX67" s="103"/>
      <c r="BY67" s="103"/>
      <c r="BZ67" s="103"/>
      <c r="CA67" s="103"/>
      <c r="CB67" s="103"/>
      <c r="CC67" s="103"/>
      <c r="CD67" s="103"/>
      <c r="CE67" s="103"/>
      <c r="CF67" s="103"/>
      <c r="CG67" s="103"/>
      <c r="CH67" s="103"/>
      <c r="CI67" s="103"/>
      <c r="CJ67" s="103"/>
      <c r="CK67" s="103"/>
      <c r="CL67" s="103"/>
      <c r="CM67" s="103"/>
      <c r="CN67" s="103"/>
      <c r="CO67" s="103"/>
      <c r="CP67" s="103"/>
      <c r="CQ67" s="103"/>
      <c r="CR67" s="103"/>
      <c r="CS67" s="103"/>
      <c r="CT67" s="103"/>
      <c r="CU67" s="103"/>
      <c r="CV67" s="103"/>
      <c r="CW67" s="103"/>
      <c r="CX67" s="103"/>
      <c r="CY67" s="103"/>
      <c r="CZ67" s="103"/>
      <c r="DA67" s="103"/>
      <c r="DB67" s="103"/>
      <c r="DC67" s="103"/>
      <c r="DD67" s="103"/>
      <c r="DE67" s="103"/>
      <c r="DF67" s="103"/>
      <c r="DG67" s="103"/>
      <c r="DH67" s="103"/>
      <c r="DI67" s="103"/>
      <c r="DJ67" s="103"/>
      <c r="DK67" s="103"/>
      <c r="DL67" s="103"/>
      <c r="DM67" s="103"/>
      <c r="DN67" s="103"/>
      <c r="DO67" s="103"/>
      <c r="DP67" s="103"/>
      <c r="DQ67" s="103"/>
      <c r="DR67" s="103"/>
      <c r="DS67" s="103"/>
      <c r="DT67" s="103"/>
      <c r="DU67" s="103"/>
      <c r="DV67" s="103"/>
      <c r="DW67" s="103"/>
      <c r="DX67" s="103"/>
      <c r="DY67" s="103"/>
      <c r="DZ67" s="103"/>
      <c r="EA67" s="103"/>
      <c r="EB67" s="103"/>
      <c r="EC67" s="103"/>
      <c r="ED67" s="103"/>
      <c r="EE67" s="103"/>
      <c r="EF67" s="103"/>
      <c r="EG67" s="103"/>
      <c r="EH67" s="103"/>
      <c r="EI67" s="103"/>
      <c r="EJ67" s="103"/>
      <c r="EK67" s="103"/>
      <c r="EL67" s="103"/>
      <c r="EM67" s="103"/>
      <c r="EN67" s="103"/>
      <c r="EO67" s="103"/>
      <c r="EP67" s="103"/>
      <c r="EQ67" s="103"/>
      <c r="ER67" s="103"/>
      <c r="ES67" s="103"/>
      <c r="ET67" s="103"/>
      <c r="EU67" s="103"/>
      <c r="EV67" s="103"/>
      <c r="EW67" s="103"/>
      <c r="EX67" s="103"/>
      <c r="EY67" s="103"/>
      <c r="EZ67" s="103"/>
      <c r="FA67" s="103"/>
      <c r="FB67" s="103"/>
      <c r="FC67" s="103"/>
      <c r="FD67" s="103"/>
      <c r="FE67" s="103"/>
      <c r="FF67" s="103"/>
      <c r="FG67" s="103"/>
      <c r="FH67" s="103"/>
      <c r="FI67" s="103"/>
      <c r="FJ67" s="103"/>
    </row>
    <row r="68" spans="1:166">
      <c r="A68" s="135">
        <v>40765</v>
      </c>
      <c r="B68" s="136" t="s">
        <v>264</v>
      </c>
      <c r="C68" s="137" t="s">
        <v>76</v>
      </c>
      <c r="D68" s="138">
        <v>0.91666666666666663</v>
      </c>
      <c r="E68" s="136" t="s">
        <v>1058</v>
      </c>
      <c r="F68" s="136" t="s">
        <v>1059</v>
      </c>
      <c r="G68" s="152" t="s">
        <v>1060</v>
      </c>
      <c r="H68" s="152" t="s">
        <v>1061</v>
      </c>
      <c r="I68" s="137">
        <v>3765</v>
      </c>
      <c r="J68" s="138">
        <v>0.93611111111111101</v>
      </c>
      <c r="K68" s="136" t="s">
        <v>1064</v>
      </c>
      <c r="L68" s="136" t="s">
        <v>1065</v>
      </c>
      <c r="M68" s="152" t="s">
        <v>1066</v>
      </c>
      <c r="N68" s="152" t="s">
        <v>1067</v>
      </c>
      <c r="O68" s="137">
        <v>3757</v>
      </c>
      <c r="P68" s="156">
        <v>1.9444444444444375E-2</v>
      </c>
      <c r="Q68" s="157">
        <v>0</v>
      </c>
      <c r="R68" s="158">
        <v>3.3665028709768148</v>
      </c>
      <c r="S68" s="143">
        <v>44</v>
      </c>
      <c r="T68" s="87">
        <v>4</v>
      </c>
      <c r="U68" s="144"/>
      <c r="V68" s="136" t="s">
        <v>1062</v>
      </c>
      <c r="W68" s="145">
        <v>0</v>
      </c>
      <c r="X68" s="145">
        <v>0</v>
      </c>
      <c r="Y68" s="146">
        <v>0</v>
      </c>
      <c r="Z68" s="159" t="s">
        <v>827</v>
      </c>
      <c r="AA68" s="136" t="s">
        <v>778</v>
      </c>
      <c r="AB68" s="150" t="s">
        <v>958</v>
      </c>
      <c r="AC68" s="150" t="s">
        <v>95</v>
      </c>
      <c r="AD68" s="149"/>
      <c r="AE68" s="150">
        <v>3</v>
      </c>
      <c r="AF68" s="165" t="s">
        <v>780</v>
      </c>
      <c r="AG68" s="152">
        <v>9</v>
      </c>
      <c r="AH68" s="137" t="s">
        <v>1056</v>
      </c>
      <c r="AI68" s="153"/>
      <c r="AJ68" s="154" t="s">
        <v>1057</v>
      </c>
      <c r="AK68" s="160"/>
      <c r="AL68" s="103"/>
      <c r="AM68" s="103"/>
      <c r="AN68" s="103"/>
      <c r="AO68" s="103"/>
      <c r="AP68" s="103"/>
      <c r="AQ68" s="103"/>
      <c r="AR68" s="103"/>
      <c r="AS68" s="103"/>
      <c r="AT68" s="103"/>
      <c r="AU68" s="103"/>
      <c r="AV68" s="103"/>
      <c r="AW68" s="103"/>
      <c r="AX68" s="103"/>
      <c r="AY68" s="103"/>
      <c r="AZ68" s="103"/>
      <c r="BA68" s="103"/>
      <c r="BB68" s="103"/>
      <c r="BC68" s="103"/>
      <c r="BD68" s="103"/>
      <c r="BE68" s="103"/>
      <c r="BF68" s="103"/>
      <c r="BG68" s="103"/>
      <c r="BH68" s="103"/>
      <c r="BI68" s="103"/>
      <c r="BJ68" s="103"/>
      <c r="BK68" s="103"/>
      <c r="BL68" s="103"/>
      <c r="BM68" s="103"/>
      <c r="BN68" s="103"/>
      <c r="BO68" s="103"/>
      <c r="BP68" s="103"/>
      <c r="BQ68" s="103"/>
      <c r="BR68" s="103"/>
      <c r="BS68" s="103"/>
      <c r="BT68" s="103"/>
      <c r="BU68" s="103"/>
      <c r="BV68" s="103"/>
      <c r="BW68" s="103"/>
      <c r="BX68" s="103"/>
      <c r="BY68" s="103"/>
      <c r="BZ68" s="103"/>
      <c r="CA68" s="103"/>
      <c r="CB68" s="103"/>
      <c r="CC68" s="103"/>
      <c r="CD68" s="103"/>
      <c r="CE68" s="103"/>
      <c r="CF68" s="103"/>
      <c r="CG68" s="103"/>
      <c r="CH68" s="103"/>
      <c r="CI68" s="103"/>
      <c r="CJ68" s="103"/>
      <c r="CK68" s="103"/>
      <c r="CL68" s="103"/>
      <c r="CM68" s="103"/>
      <c r="CN68" s="103"/>
      <c r="CO68" s="103"/>
      <c r="CP68" s="103"/>
      <c r="CQ68" s="103"/>
      <c r="CR68" s="103"/>
      <c r="CS68" s="103"/>
      <c r="CT68" s="103"/>
      <c r="CU68" s="103"/>
      <c r="CV68" s="103"/>
      <c r="CW68" s="103"/>
      <c r="CX68" s="103"/>
      <c r="CY68" s="103"/>
      <c r="CZ68" s="103"/>
      <c r="DA68" s="103"/>
      <c r="DB68" s="103"/>
      <c r="DC68" s="103"/>
      <c r="DD68" s="103"/>
      <c r="DE68" s="103"/>
      <c r="DF68" s="103"/>
      <c r="DG68" s="103"/>
      <c r="DH68" s="103"/>
      <c r="DI68" s="103"/>
      <c r="DJ68" s="103"/>
      <c r="DK68" s="103"/>
      <c r="DL68" s="103"/>
      <c r="DM68" s="103"/>
      <c r="DN68" s="103"/>
      <c r="DO68" s="103"/>
      <c r="DP68" s="103"/>
      <c r="DQ68" s="103"/>
      <c r="DR68" s="103"/>
      <c r="DS68" s="103"/>
      <c r="DT68" s="103"/>
      <c r="DU68" s="103"/>
      <c r="DV68" s="103"/>
      <c r="DW68" s="103"/>
      <c r="DX68" s="103"/>
      <c r="DY68" s="103"/>
      <c r="DZ68" s="103"/>
      <c r="EA68" s="103"/>
      <c r="EB68" s="103"/>
      <c r="EC68" s="103"/>
      <c r="ED68" s="103"/>
      <c r="EE68" s="103"/>
      <c r="EF68" s="103"/>
      <c r="EG68" s="103"/>
      <c r="EH68" s="103"/>
      <c r="EI68" s="103"/>
      <c r="EJ68" s="103"/>
      <c r="EK68" s="103"/>
      <c r="EL68" s="103"/>
      <c r="EM68" s="103"/>
      <c r="EN68" s="103"/>
      <c r="EO68" s="103"/>
      <c r="EP68" s="103"/>
      <c r="EQ68" s="103"/>
      <c r="ER68" s="103"/>
      <c r="ES68" s="103"/>
      <c r="ET68" s="103"/>
      <c r="EU68" s="103"/>
      <c r="EV68" s="103"/>
      <c r="EW68" s="103"/>
      <c r="EX68" s="103"/>
      <c r="EY68" s="103"/>
      <c r="EZ68" s="103"/>
      <c r="FA68" s="103"/>
      <c r="FB68" s="103"/>
      <c r="FC68" s="103"/>
      <c r="FD68" s="103"/>
      <c r="FE68" s="103"/>
      <c r="FF68" s="103"/>
      <c r="FG68" s="103"/>
      <c r="FH68" s="103"/>
      <c r="FI68" s="103"/>
      <c r="FJ68" s="103"/>
    </row>
    <row r="69" spans="1:166">
      <c r="A69" s="135">
        <v>40765</v>
      </c>
      <c r="B69" s="136" t="s">
        <v>264</v>
      </c>
      <c r="C69" s="137" t="s">
        <v>76</v>
      </c>
      <c r="D69" s="138">
        <v>0.93611111111111101</v>
      </c>
      <c r="E69" s="136" t="s">
        <v>1064</v>
      </c>
      <c r="F69" s="136" t="s">
        <v>1065</v>
      </c>
      <c r="G69" s="152" t="s">
        <v>1066</v>
      </c>
      <c r="H69" s="152" t="s">
        <v>1067</v>
      </c>
      <c r="I69" s="137">
        <v>3757</v>
      </c>
      <c r="J69" s="138">
        <v>0.9555555555555556</v>
      </c>
      <c r="K69" s="136" t="s">
        <v>1068</v>
      </c>
      <c r="L69" s="136" t="s">
        <v>1069</v>
      </c>
      <c r="M69" s="152" t="s">
        <v>1070</v>
      </c>
      <c r="N69" s="152" t="s">
        <v>1071</v>
      </c>
      <c r="O69" s="137">
        <v>3762</v>
      </c>
      <c r="P69" s="156">
        <v>1.9444444444444597E-2</v>
      </c>
      <c r="Q69" s="157">
        <v>0</v>
      </c>
      <c r="R69" s="158">
        <v>3.148403210097527</v>
      </c>
      <c r="S69" s="143">
        <v>337</v>
      </c>
      <c r="T69" s="87">
        <v>4</v>
      </c>
      <c r="U69" s="144"/>
      <c r="V69" s="136" t="s">
        <v>1062</v>
      </c>
      <c r="W69" s="145">
        <v>0</v>
      </c>
      <c r="X69" s="145">
        <v>0</v>
      </c>
      <c r="Y69" s="146">
        <v>0</v>
      </c>
      <c r="Z69" s="159" t="s">
        <v>827</v>
      </c>
      <c r="AA69" s="136" t="s">
        <v>778</v>
      </c>
      <c r="AB69" s="150" t="s">
        <v>958</v>
      </c>
      <c r="AC69" s="150" t="s">
        <v>95</v>
      </c>
      <c r="AD69" s="149"/>
      <c r="AE69" s="150">
        <v>3</v>
      </c>
      <c r="AF69" s="165" t="s">
        <v>780</v>
      </c>
      <c r="AG69" s="152">
        <v>5</v>
      </c>
      <c r="AH69" s="137" t="s">
        <v>1056</v>
      </c>
      <c r="AI69" s="153"/>
      <c r="AJ69" s="154" t="s">
        <v>1072</v>
      </c>
      <c r="AK69" s="160"/>
      <c r="AL69" s="103"/>
      <c r="AM69" s="103"/>
      <c r="AN69" s="103"/>
      <c r="AO69" s="103"/>
      <c r="AP69" s="103"/>
      <c r="AQ69" s="103"/>
      <c r="AR69" s="103"/>
      <c r="AS69" s="103"/>
      <c r="AT69" s="103"/>
      <c r="AU69" s="103"/>
      <c r="AV69" s="103"/>
      <c r="AW69" s="103"/>
      <c r="AX69" s="103"/>
      <c r="AY69" s="103"/>
      <c r="AZ69" s="103"/>
      <c r="BA69" s="103"/>
      <c r="BB69" s="103"/>
      <c r="BC69" s="103"/>
      <c r="BD69" s="103"/>
      <c r="BE69" s="103"/>
      <c r="BF69" s="103"/>
      <c r="BG69" s="103"/>
      <c r="BH69" s="103"/>
      <c r="BI69" s="103"/>
      <c r="BJ69" s="103"/>
      <c r="BK69" s="103"/>
      <c r="BL69" s="103"/>
      <c r="BM69" s="103"/>
      <c r="BN69" s="103"/>
      <c r="BO69" s="103"/>
      <c r="BP69" s="103"/>
      <c r="BQ69" s="103"/>
      <c r="BR69" s="103"/>
      <c r="BS69" s="103"/>
      <c r="BT69" s="103"/>
      <c r="BU69" s="103"/>
      <c r="BV69" s="103"/>
      <c r="BW69" s="103"/>
      <c r="BX69" s="103"/>
      <c r="BY69" s="103"/>
      <c r="BZ69" s="103"/>
      <c r="CA69" s="103"/>
      <c r="CB69" s="103"/>
      <c r="CC69" s="103"/>
      <c r="CD69" s="103"/>
      <c r="CE69" s="103"/>
      <c r="CF69" s="103"/>
      <c r="CG69" s="103"/>
      <c r="CH69" s="103"/>
      <c r="CI69" s="103"/>
      <c r="CJ69" s="103"/>
      <c r="CK69" s="103"/>
      <c r="CL69" s="103"/>
      <c r="CM69" s="103"/>
      <c r="CN69" s="103"/>
      <c r="CO69" s="103"/>
      <c r="CP69" s="103"/>
      <c r="CQ69" s="103"/>
      <c r="CR69" s="103"/>
      <c r="CS69" s="103"/>
      <c r="CT69" s="103"/>
      <c r="CU69" s="103"/>
      <c r="CV69" s="103"/>
      <c r="CW69" s="103"/>
      <c r="CX69" s="103"/>
      <c r="CY69" s="103"/>
      <c r="CZ69" s="103"/>
      <c r="DA69" s="103"/>
      <c r="DB69" s="103"/>
      <c r="DC69" s="103"/>
      <c r="DD69" s="103"/>
      <c r="DE69" s="103"/>
      <c r="DF69" s="103"/>
      <c r="DG69" s="103"/>
      <c r="DH69" s="103"/>
      <c r="DI69" s="103"/>
      <c r="DJ69" s="103"/>
      <c r="DK69" s="103"/>
      <c r="DL69" s="103"/>
      <c r="DM69" s="103"/>
      <c r="DN69" s="103"/>
      <c r="DO69" s="103"/>
      <c r="DP69" s="103"/>
      <c r="DQ69" s="103"/>
      <c r="DR69" s="103"/>
      <c r="DS69" s="103"/>
      <c r="DT69" s="103"/>
      <c r="DU69" s="103"/>
      <c r="DV69" s="103"/>
      <c r="DW69" s="103"/>
      <c r="DX69" s="103"/>
      <c r="DY69" s="103"/>
      <c r="DZ69" s="103"/>
      <c r="EA69" s="103"/>
      <c r="EB69" s="103"/>
      <c r="EC69" s="103"/>
      <c r="ED69" s="103"/>
      <c r="EE69" s="103"/>
      <c r="EF69" s="103"/>
      <c r="EG69" s="103"/>
      <c r="EH69" s="103"/>
      <c r="EI69" s="103"/>
      <c r="EJ69" s="103"/>
      <c r="EK69" s="103"/>
      <c r="EL69" s="103"/>
      <c r="EM69" s="103"/>
      <c r="EN69" s="103"/>
      <c r="EO69" s="103"/>
      <c r="EP69" s="103"/>
      <c r="EQ69" s="103"/>
      <c r="ER69" s="103"/>
      <c r="ES69" s="103"/>
      <c r="ET69" s="103"/>
      <c r="EU69" s="103"/>
      <c r="EV69" s="103"/>
      <c r="EW69" s="103"/>
      <c r="EX69" s="103"/>
      <c r="EY69" s="103"/>
      <c r="EZ69" s="103"/>
      <c r="FA69" s="103"/>
      <c r="FB69" s="103"/>
      <c r="FC69" s="103"/>
      <c r="FD69" s="103"/>
      <c r="FE69" s="103"/>
      <c r="FF69" s="103"/>
      <c r="FG69" s="103"/>
      <c r="FH69" s="103"/>
      <c r="FI69" s="103"/>
      <c r="FJ69" s="103"/>
    </row>
    <row r="70" spans="1:166">
      <c r="A70" s="135">
        <v>40765</v>
      </c>
      <c r="B70" s="136" t="s">
        <v>114</v>
      </c>
      <c r="C70" s="137" t="s">
        <v>76</v>
      </c>
      <c r="D70" s="138">
        <v>0.9555555555555556</v>
      </c>
      <c r="E70" s="136" t="s">
        <v>1068</v>
      </c>
      <c r="F70" s="136" t="s">
        <v>1069</v>
      </c>
      <c r="G70" s="152" t="s">
        <v>1070</v>
      </c>
      <c r="H70" s="152" t="s">
        <v>1071</v>
      </c>
      <c r="I70" s="137">
        <v>3762</v>
      </c>
      <c r="J70" s="138">
        <v>0.97916666666666663</v>
      </c>
      <c r="K70" s="136" t="s">
        <v>1073</v>
      </c>
      <c r="L70" s="136" t="s">
        <v>1074</v>
      </c>
      <c r="M70" s="152" t="s">
        <v>1075</v>
      </c>
      <c r="N70" s="152" t="s">
        <v>1076</v>
      </c>
      <c r="O70" s="137">
        <v>3763</v>
      </c>
      <c r="P70" s="156">
        <v>2.3611111111111027E-2</v>
      </c>
      <c r="Q70" s="157">
        <v>0</v>
      </c>
      <c r="R70" s="158">
        <v>3.8097971560263213</v>
      </c>
      <c r="S70" s="143">
        <v>315</v>
      </c>
      <c r="T70" s="87">
        <v>4</v>
      </c>
      <c r="U70" s="144" t="s">
        <v>1077</v>
      </c>
      <c r="V70" s="136" t="s">
        <v>1078</v>
      </c>
      <c r="W70" s="145" t="s">
        <v>1079</v>
      </c>
      <c r="X70" s="145" t="s">
        <v>1079</v>
      </c>
      <c r="Y70" s="146">
        <v>9</v>
      </c>
      <c r="Z70" s="159" t="s">
        <v>797</v>
      </c>
      <c r="AA70" s="136" t="s">
        <v>778</v>
      </c>
      <c r="AB70" s="166" t="s">
        <v>1080</v>
      </c>
      <c r="AC70" s="150" t="s">
        <v>95</v>
      </c>
      <c r="AD70" s="149"/>
      <c r="AE70" s="150">
        <v>3</v>
      </c>
      <c r="AF70" s="165" t="s">
        <v>780</v>
      </c>
      <c r="AG70" s="152">
        <v>10</v>
      </c>
      <c r="AH70" s="137" t="s">
        <v>1056</v>
      </c>
      <c r="AI70" s="153"/>
      <c r="AJ70" s="154" t="s">
        <v>1081</v>
      </c>
      <c r="AK70" s="160"/>
      <c r="AL70" s="103"/>
      <c r="AM70" s="103"/>
      <c r="AN70" s="103"/>
      <c r="AO70" s="103"/>
      <c r="AP70" s="103"/>
      <c r="AQ70" s="103"/>
      <c r="AR70" s="103"/>
      <c r="AS70" s="103"/>
      <c r="AT70" s="103"/>
      <c r="AU70" s="103"/>
      <c r="AV70" s="103"/>
      <c r="AW70" s="103"/>
      <c r="AX70" s="103"/>
      <c r="AY70" s="103"/>
      <c r="AZ70" s="103"/>
      <c r="BA70" s="103"/>
      <c r="BB70" s="103"/>
      <c r="BC70" s="103"/>
      <c r="BD70" s="103"/>
      <c r="BE70" s="103"/>
      <c r="BF70" s="103"/>
      <c r="BG70" s="103"/>
      <c r="BH70" s="103"/>
      <c r="BI70" s="103"/>
      <c r="BJ70" s="103"/>
      <c r="BK70" s="103"/>
      <c r="BL70" s="103"/>
      <c r="BM70" s="103"/>
      <c r="BN70" s="103"/>
      <c r="BO70" s="103"/>
      <c r="BP70" s="103"/>
      <c r="BQ70" s="103"/>
      <c r="BR70" s="103"/>
      <c r="BS70" s="103"/>
      <c r="BT70" s="103"/>
      <c r="BU70" s="103"/>
      <c r="BV70" s="103"/>
      <c r="BW70" s="103"/>
      <c r="BX70" s="103"/>
      <c r="BY70" s="103"/>
      <c r="BZ70" s="103"/>
      <c r="CA70" s="103"/>
      <c r="CB70" s="103"/>
      <c r="CC70" s="103"/>
      <c r="CD70" s="103"/>
      <c r="CE70" s="103"/>
      <c r="CF70" s="103"/>
      <c r="CG70" s="103"/>
      <c r="CH70" s="103"/>
      <c r="CI70" s="103"/>
      <c r="CJ70" s="103"/>
      <c r="CK70" s="103"/>
      <c r="CL70" s="103"/>
      <c r="CM70" s="103"/>
      <c r="CN70" s="103"/>
      <c r="CO70" s="103"/>
      <c r="CP70" s="103"/>
      <c r="CQ70" s="103"/>
      <c r="CR70" s="103"/>
      <c r="CS70" s="103"/>
      <c r="CT70" s="103"/>
      <c r="CU70" s="103"/>
      <c r="CV70" s="103"/>
      <c r="CW70" s="103"/>
      <c r="CX70" s="103"/>
      <c r="CY70" s="103"/>
      <c r="CZ70" s="103"/>
      <c r="DA70" s="103"/>
      <c r="DB70" s="103"/>
      <c r="DC70" s="103"/>
      <c r="DD70" s="103"/>
      <c r="DE70" s="103"/>
      <c r="DF70" s="103"/>
      <c r="DG70" s="103"/>
      <c r="DH70" s="103"/>
      <c r="DI70" s="103"/>
      <c r="DJ70" s="103"/>
      <c r="DK70" s="103"/>
      <c r="DL70" s="103"/>
      <c r="DM70" s="103"/>
      <c r="DN70" s="103"/>
      <c r="DO70" s="103"/>
      <c r="DP70" s="103"/>
      <c r="DQ70" s="103"/>
      <c r="DR70" s="103"/>
      <c r="DS70" s="103"/>
      <c r="DT70" s="103"/>
      <c r="DU70" s="103"/>
      <c r="DV70" s="103"/>
      <c r="DW70" s="103"/>
      <c r="DX70" s="103"/>
      <c r="DY70" s="103"/>
      <c r="DZ70" s="103"/>
      <c r="EA70" s="103"/>
      <c r="EB70" s="103"/>
      <c r="EC70" s="103"/>
      <c r="ED70" s="103"/>
      <c r="EE70" s="103"/>
      <c r="EF70" s="103"/>
      <c r="EG70" s="103"/>
      <c r="EH70" s="103"/>
      <c r="EI70" s="103"/>
      <c r="EJ70" s="103"/>
      <c r="EK70" s="103"/>
      <c r="EL70" s="103"/>
      <c r="EM70" s="103"/>
      <c r="EN70" s="103"/>
      <c r="EO70" s="103"/>
      <c r="EP70" s="103"/>
      <c r="EQ70" s="103"/>
      <c r="ER70" s="103"/>
      <c r="ES70" s="103"/>
      <c r="ET70" s="103"/>
      <c r="EU70" s="103"/>
      <c r="EV70" s="103"/>
      <c r="EW70" s="103"/>
      <c r="EX70" s="103"/>
      <c r="EY70" s="103"/>
      <c r="EZ70" s="103"/>
      <c r="FA70" s="103"/>
      <c r="FB70" s="103"/>
      <c r="FC70" s="103"/>
      <c r="FD70" s="103"/>
      <c r="FE70" s="103"/>
      <c r="FF70" s="103"/>
      <c r="FG70" s="103"/>
      <c r="FH70" s="103"/>
      <c r="FI70" s="103"/>
      <c r="FJ70" s="103"/>
    </row>
    <row r="71" spans="1:166">
      <c r="A71" s="167">
        <v>40765</v>
      </c>
      <c r="B71" s="152" t="s">
        <v>114</v>
      </c>
      <c r="C71" s="137" t="s">
        <v>76</v>
      </c>
      <c r="D71" s="168">
        <v>0.97916666666666663</v>
      </c>
      <c r="E71" s="152" t="s">
        <v>1073</v>
      </c>
      <c r="F71" s="152" t="s">
        <v>1074</v>
      </c>
      <c r="G71" s="152" t="s">
        <v>1075</v>
      </c>
      <c r="H71" s="152" t="s">
        <v>1076</v>
      </c>
      <c r="I71" s="160">
        <v>3763</v>
      </c>
      <c r="J71" s="168">
        <v>0.99930555555555556</v>
      </c>
      <c r="K71" s="152" t="s">
        <v>1082</v>
      </c>
      <c r="L71" s="152" t="s">
        <v>1083</v>
      </c>
      <c r="M71" s="152" t="s">
        <v>1084</v>
      </c>
      <c r="N71" s="152" t="s">
        <v>1085</v>
      </c>
      <c r="O71" s="160">
        <v>3767</v>
      </c>
      <c r="P71" s="169">
        <v>2.0138888888888928E-2</v>
      </c>
      <c r="Q71" s="170">
        <v>1.8055555556202307E-2</v>
      </c>
      <c r="R71" s="171">
        <v>4.0472729528273304</v>
      </c>
      <c r="S71" s="172">
        <v>316</v>
      </c>
      <c r="T71" s="173">
        <v>4</v>
      </c>
      <c r="U71" s="144" t="s">
        <v>1077</v>
      </c>
      <c r="V71" s="152" t="s">
        <v>1086</v>
      </c>
      <c r="W71" s="174">
        <v>1</v>
      </c>
      <c r="X71" s="174">
        <v>40</v>
      </c>
      <c r="Y71" s="146">
        <v>9</v>
      </c>
      <c r="Z71" s="147" t="s">
        <v>95</v>
      </c>
      <c r="AA71" s="152" t="s">
        <v>778</v>
      </c>
      <c r="AB71" s="149" t="s">
        <v>902</v>
      </c>
      <c r="AC71" s="149" t="s">
        <v>95</v>
      </c>
      <c r="AD71" s="149"/>
      <c r="AE71" s="149">
        <v>3</v>
      </c>
      <c r="AF71" s="151" t="s">
        <v>780</v>
      </c>
      <c r="AG71" s="152">
        <v>5</v>
      </c>
      <c r="AH71" s="160" t="s">
        <v>1087</v>
      </c>
      <c r="AI71" s="153">
        <v>17</v>
      </c>
      <c r="AJ71" s="154" t="s">
        <v>937</v>
      </c>
      <c r="AK71" s="160"/>
      <c r="AL71" s="63"/>
      <c r="AM71" s="63"/>
      <c r="AN71" s="63"/>
      <c r="AO71" s="63"/>
      <c r="AP71" s="63"/>
      <c r="AQ71" s="63"/>
      <c r="AR71" s="63"/>
      <c r="AS71" s="63"/>
      <c r="AT71" s="63"/>
      <c r="AU71" s="63"/>
      <c r="AV71" s="63"/>
      <c r="AW71" s="63"/>
      <c r="AX71" s="63"/>
      <c r="AY71" s="63"/>
      <c r="AZ71" s="63"/>
      <c r="BA71" s="63"/>
      <c r="BB71" s="63"/>
      <c r="BC71" s="63"/>
      <c r="BD71" s="63"/>
      <c r="BE71" s="63"/>
      <c r="BF71" s="63"/>
      <c r="BG71" s="63"/>
      <c r="BH71" s="63"/>
      <c r="BI71" s="63"/>
      <c r="BJ71" s="63"/>
      <c r="BK71" s="63"/>
      <c r="BL71" s="63"/>
      <c r="BM71" s="63"/>
      <c r="BN71" s="63"/>
      <c r="BO71" s="63"/>
      <c r="BP71" s="63"/>
      <c r="BQ71" s="63"/>
      <c r="BR71" s="63"/>
      <c r="BS71" s="63"/>
      <c r="BT71" s="63"/>
      <c r="BU71" s="63"/>
      <c r="BV71" s="63"/>
      <c r="BW71" s="63"/>
      <c r="BX71" s="63"/>
      <c r="BY71" s="63"/>
      <c r="BZ71" s="63"/>
      <c r="CA71" s="63"/>
      <c r="CB71" s="63"/>
      <c r="CC71" s="63"/>
      <c r="CD71" s="63"/>
      <c r="CE71" s="63"/>
      <c r="CF71" s="63"/>
      <c r="CG71" s="63"/>
      <c r="CH71" s="63"/>
      <c r="CI71" s="63"/>
      <c r="CJ71" s="63"/>
      <c r="CK71" s="63"/>
      <c r="CL71" s="63"/>
      <c r="CM71" s="63"/>
      <c r="CN71" s="63"/>
      <c r="CO71" s="63"/>
      <c r="CP71" s="63"/>
      <c r="CQ71" s="63"/>
      <c r="CR71" s="63"/>
      <c r="CS71" s="63"/>
      <c r="CT71" s="63"/>
      <c r="CU71" s="63"/>
      <c r="CV71" s="63"/>
      <c r="CW71" s="63"/>
      <c r="CX71" s="63"/>
      <c r="CY71" s="63"/>
      <c r="CZ71" s="63"/>
      <c r="DA71" s="63"/>
      <c r="DB71" s="63"/>
      <c r="DC71" s="63"/>
      <c r="DD71" s="63"/>
      <c r="DE71" s="63"/>
      <c r="DF71" s="63"/>
      <c r="DG71" s="63"/>
      <c r="DH71" s="63"/>
      <c r="DI71" s="63"/>
      <c r="DJ71" s="63"/>
      <c r="DK71" s="63"/>
      <c r="DL71" s="63"/>
      <c r="DM71" s="63"/>
      <c r="DN71" s="63"/>
      <c r="DO71" s="63"/>
      <c r="DP71" s="63"/>
      <c r="DQ71" s="63"/>
      <c r="DR71" s="63"/>
      <c r="DS71" s="63"/>
      <c r="DT71" s="63"/>
      <c r="DU71" s="63"/>
      <c r="DV71" s="63"/>
      <c r="DW71" s="63"/>
      <c r="DX71" s="63"/>
      <c r="DY71" s="63"/>
      <c r="DZ71" s="63"/>
      <c r="EA71" s="63"/>
      <c r="EB71" s="63"/>
      <c r="EC71" s="63"/>
      <c r="ED71" s="63"/>
      <c r="EE71" s="63"/>
      <c r="EF71" s="63"/>
      <c r="EG71" s="63"/>
      <c r="EH71" s="63"/>
      <c r="EI71" s="63"/>
      <c r="EJ71" s="63"/>
      <c r="EK71" s="63"/>
      <c r="EL71" s="63"/>
      <c r="EM71" s="63"/>
      <c r="EN71" s="63"/>
      <c r="EO71" s="63"/>
      <c r="EP71" s="63"/>
      <c r="EQ71" s="63"/>
      <c r="ER71" s="63"/>
      <c r="ES71" s="63"/>
      <c r="ET71" s="63"/>
      <c r="EU71" s="63"/>
      <c r="EV71" s="63"/>
      <c r="EW71" s="63"/>
      <c r="EX71" s="63"/>
      <c r="EY71" s="63"/>
      <c r="EZ71" s="63"/>
      <c r="FA71" s="63"/>
      <c r="FB71" s="63"/>
      <c r="FC71" s="63"/>
      <c r="FD71" s="63"/>
      <c r="FE71" s="63"/>
      <c r="FF71" s="63"/>
      <c r="FG71" s="63"/>
      <c r="FH71" s="63"/>
      <c r="FI71" s="63"/>
      <c r="FJ71" s="63"/>
    </row>
    <row r="72" spans="1:166">
      <c r="A72" s="135">
        <v>40766</v>
      </c>
      <c r="B72" s="136" t="s">
        <v>137</v>
      </c>
      <c r="C72" s="137" t="s">
        <v>76</v>
      </c>
      <c r="D72" s="138">
        <v>6.9444444444444447E-4</v>
      </c>
      <c r="E72" s="136" t="s">
        <v>1082</v>
      </c>
      <c r="F72" s="136" t="s">
        <v>1083</v>
      </c>
      <c r="G72" s="152" t="s">
        <v>1084</v>
      </c>
      <c r="H72" s="152" t="s">
        <v>1085</v>
      </c>
      <c r="I72" s="137">
        <v>3767</v>
      </c>
      <c r="J72" s="138">
        <v>2.2222222222222223E-2</v>
      </c>
      <c r="K72" s="136" t="s">
        <v>1088</v>
      </c>
      <c r="L72" s="136" t="s">
        <v>1089</v>
      </c>
      <c r="M72" s="152" t="s">
        <v>1090</v>
      </c>
      <c r="N72" s="152" t="s">
        <v>1091</v>
      </c>
      <c r="O72" s="137">
        <v>3759</v>
      </c>
      <c r="P72" s="156">
        <v>2.1527777777777778E-2</v>
      </c>
      <c r="Q72" s="157">
        <v>2.1527777775190771E-2</v>
      </c>
      <c r="R72" s="158">
        <v>4.4861979642135221</v>
      </c>
      <c r="S72" s="143">
        <v>308</v>
      </c>
      <c r="T72" s="87">
        <v>5</v>
      </c>
      <c r="U72" s="144" t="s">
        <v>1077</v>
      </c>
      <c r="V72" s="136" t="s">
        <v>1078</v>
      </c>
      <c r="W72" s="145" t="s">
        <v>1079</v>
      </c>
      <c r="X72" s="145" t="s">
        <v>1079</v>
      </c>
      <c r="Y72" s="146">
        <v>9</v>
      </c>
      <c r="Z72" s="147" t="s">
        <v>95</v>
      </c>
      <c r="AA72" s="136" t="s">
        <v>778</v>
      </c>
      <c r="AB72" s="150" t="s">
        <v>902</v>
      </c>
      <c r="AC72" s="150" t="s">
        <v>95</v>
      </c>
      <c r="AD72" s="149"/>
      <c r="AE72" s="150">
        <v>3</v>
      </c>
      <c r="AF72" s="165" t="s">
        <v>780</v>
      </c>
      <c r="AG72" s="152">
        <v>5</v>
      </c>
      <c r="AH72" s="137" t="s">
        <v>1087</v>
      </c>
      <c r="AI72" s="153"/>
      <c r="AJ72" s="154"/>
      <c r="AK72" s="160"/>
      <c r="AL72" s="103"/>
      <c r="AM72" s="103"/>
      <c r="AN72" s="103"/>
      <c r="AO72" s="103"/>
      <c r="AP72" s="103"/>
      <c r="AQ72" s="103"/>
      <c r="AR72" s="103"/>
      <c r="AS72" s="103"/>
      <c r="AT72" s="103"/>
      <c r="AU72" s="103"/>
      <c r="AV72" s="103"/>
      <c r="AW72" s="103"/>
      <c r="AX72" s="103"/>
      <c r="AY72" s="103"/>
      <c r="AZ72" s="103"/>
      <c r="BA72" s="103"/>
      <c r="BB72" s="103"/>
      <c r="BC72" s="103"/>
      <c r="BD72" s="103"/>
      <c r="BE72" s="103"/>
      <c r="BF72" s="103"/>
      <c r="BG72" s="103"/>
      <c r="BH72" s="103"/>
      <c r="BI72" s="103"/>
      <c r="BJ72" s="103"/>
      <c r="BK72" s="103"/>
      <c r="BL72" s="103"/>
      <c r="BM72" s="103"/>
      <c r="BN72" s="103"/>
      <c r="BO72" s="103"/>
      <c r="BP72" s="103"/>
      <c r="BQ72" s="103"/>
      <c r="BR72" s="103"/>
      <c r="BS72" s="103"/>
      <c r="BT72" s="103"/>
      <c r="BU72" s="103"/>
      <c r="BV72" s="103"/>
      <c r="BW72" s="103"/>
      <c r="BX72" s="103"/>
      <c r="BY72" s="103"/>
      <c r="BZ72" s="103"/>
      <c r="CA72" s="103"/>
      <c r="CB72" s="103"/>
      <c r="CC72" s="103"/>
      <c r="CD72" s="103"/>
      <c r="CE72" s="103"/>
      <c r="CF72" s="103"/>
      <c r="CG72" s="103"/>
      <c r="CH72" s="103"/>
      <c r="CI72" s="103"/>
      <c r="CJ72" s="103"/>
      <c r="CK72" s="103"/>
      <c r="CL72" s="103"/>
      <c r="CM72" s="103"/>
      <c r="CN72" s="103"/>
      <c r="CO72" s="103"/>
      <c r="CP72" s="103"/>
      <c r="CQ72" s="103"/>
      <c r="CR72" s="103"/>
      <c r="CS72" s="103"/>
      <c r="CT72" s="103"/>
      <c r="CU72" s="103"/>
      <c r="CV72" s="103"/>
      <c r="CW72" s="103"/>
      <c r="CX72" s="103"/>
      <c r="CY72" s="103"/>
      <c r="CZ72" s="103"/>
      <c r="DA72" s="103"/>
      <c r="DB72" s="103"/>
      <c r="DC72" s="103"/>
      <c r="DD72" s="103"/>
      <c r="DE72" s="103"/>
      <c r="DF72" s="103"/>
      <c r="DG72" s="103"/>
      <c r="DH72" s="103"/>
      <c r="DI72" s="103"/>
      <c r="DJ72" s="103"/>
      <c r="DK72" s="103"/>
      <c r="DL72" s="103"/>
      <c r="DM72" s="103"/>
      <c r="DN72" s="103"/>
      <c r="DO72" s="103"/>
      <c r="DP72" s="103"/>
      <c r="DQ72" s="103"/>
      <c r="DR72" s="103"/>
      <c r="DS72" s="103"/>
      <c r="DT72" s="103"/>
      <c r="DU72" s="103"/>
      <c r="DV72" s="103"/>
      <c r="DW72" s="103"/>
      <c r="DX72" s="103"/>
      <c r="DY72" s="103"/>
      <c r="DZ72" s="103"/>
      <c r="EA72" s="103"/>
      <c r="EB72" s="103"/>
      <c r="EC72" s="103"/>
      <c r="ED72" s="103"/>
      <c r="EE72" s="103"/>
      <c r="EF72" s="103"/>
      <c r="EG72" s="103"/>
      <c r="EH72" s="103"/>
      <c r="EI72" s="103"/>
      <c r="EJ72" s="103"/>
      <c r="EK72" s="103"/>
      <c r="EL72" s="103"/>
      <c r="EM72" s="103"/>
      <c r="EN72" s="103"/>
      <c r="EO72" s="103"/>
      <c r="EP72" s="103"/>
      <c r="EQ72" s="103"/>
      <c r="ER72" s="103"/>
      <c r="ES72" s="103"/>
      <c r="ET72" s="103"/>
      <c r="EU72" s="103"/>
      <c r="EV72" s="103"/>
      <c r="EW72" s="103"/>
      <c r="EX72" s="103"/>
      <c r="EY72" s="103"/>
      <c r="EZ72" s="103"/>
      <c r="FA72" s="103"/>
      <c r="FB72" s="103"/>
      <c r="FC72" s="103"/>
      <c r="FD72" s="103"/>
      <c r="FE72" s="103"/>
      <c r="FF72" s="103"/>
      <c r="FG72" s="103"/>
      <c r="FH72" s="103"/>
      <c r="FI72" s="103"/>
      <c r="FJ72" s="103"/>
    </row>
    <row r="73" spans="1:166">
      <c r="A73" s="135">
        <v>40766</v>
      </c>
      <c r="B73" s="136" t="s">
        <v>137</v>
      </c>
      <c r="C73" s="137" t="s">
        <v>76</v>
      </c>
      <c r="D73" s="138">
        <v>2.2222222222222223E-2</v>
      </c>
      <c r="E73" s="136" t="s">
        <v>1088</v>
      </c>
      <c r="F73" s="136" t="s">
        <v>1089</v>
      </c>
      <c r="G73" s="152" t="s">
        <v>1090</v>
      </c>
      <c r="H73" s="152" t="s">
        <v>1091</v>
      </c>
      <c r="I73" s="137">
        <v>3759</v>
      </c>
      <c r="J73" s="138">
        <v>4.6527777777777779E-2</v>
      </c>
      <c r="K73" s="136" t="s">
        <v>1092</v>
      </c>
      <c r="L73" s="136" t="s">
        <v>1093</v>
      </c>
      <c r="M73" s="152" t="s">
        <v>1094</v>
      </c>
      <c r="N73" s="152" t="s">
        <v>1095</v>
      </c>
      <c r="O73" s="137">
        <v>3765</v>
      </c>
      <c r="P73" s="156">
        <v>2.4305555555555556E-2</v>
      </c>
      <c r="Q73" s="157">
        <v>2.4305555554747116E-2</v>
      </c>
      <c r="R73" s="158">
        <v>5.2495205922122965</v>
      </c>
      <c r="S73" s="143">
        <v>310</v>
      </c>
      <c r="T73" s="87">
        <v>5</v>
      </c>
      <c r="U73" s="144" t="s">
        <v>1077</v>
      </c>
      <c r="V73" s="136" t="s">
        <v>1096</v>
      </c>
      <c r="W73" s="145">
        <v>36</v>
      </c>
      <c r="X73" s="145">
        <v>6600</v>
      </c>
      <c r="Y73" s="175">
        <v>9</v>
      </c>
      <c r="Z73" s="147" t="s">
        <v>797</v>
      </c>
      <c r="AA73" s="136" t="s">
        <v>778</v>
      </c>
      <c r="AB73" s="149">
        <v>5</v>
      </c>
      <c r="AC73" s="150" t="s">
        <v>95</v>
      </c>
      <c r="AD73" s="149"/>
      <c r="AE73" s="150">
        <v>3</v>
      </c>
      <c r="AF73" s="165" t="s">
        <v>780</v>
      </c>
      <c r="AG73" s="152">
        <v>8</v>
      </c>
      <c r="AH73" s="137" t="s">
        <v>1087</v>
      </c>
      <c r="AI73" s="153"/>
      <c r="AJ73" s="161"/>
      <c r="AK73" s="160"/>
      <c r="AL73" s="103"/>
      <c r="AM73" s="103"/>
      <c r="AN73" s="103"/>
      <c r="AO73" s="103"/>
      <c r="AP73" s="103"/>
      <c r="AQ73" s="103"/>
      <c r="AR73" s="103"/>
      <c r="AS73" s="103"/>
      <c r="AT73" s="103"/>
      <c r="AU73" s="103"/>
      <c r="AV73" s="103"/>
      <c r="AW73" s="103"/>
      <c r="AX73" s="103"/>
      <c r="AY73" s="103"/>
      <c r="AZ73" s="103"/>
      <c r="BA73" s="103"/>
      <c r="BB73" s="103"/>
      <c r="BC73" s="103"/>
      <c r="BD73" s="103"/>
      <c r="BE73" s="103"/>
      <c r="BF73" s="103"/>
      <c r="BG73" s="103"/>
      <c r="BH73" s="103"/>
      <c r="BI73" s="103"/>
      <c r="BJ73" s="103"/>
      <c r="BK73" s="103"/>
      <c r="BL73" s="103"/>
      <c r="BM73" s="103"/>
      <c r="BN73" s="103"/>
      <c r="BO73" s="103"/>
      <c r="BP73" s="103"/>
      <c r="BQ73" s="103"/>
      <c r="BR73" s="103"/>
      <c r="BS73" s="103"/>
      <c r="BT73" s="103"/>
      <c r="BU73" s="103"/>
      <c r="BV73" s="103"/>
      <c r="BW73" s="103"/>
      <c r="BX73" s="103"/>
      <c r="BY73" s="103"/>
      <c r="BZ73" s="103"/>
      <c r="CA73" s="103"/>
      <c r="CB73" s="103"/>
      <c r="CC73" s="103"/>
      <c r="CD73" s="103"/>
      <c r="CE73" s="103"/>
      <c r="CF73" s="103"/>
      <c r="CG73" s="103"/>
      <c r="CH73" s="103"/>
      <c r="CI73" s="103"/>
      <c r="CJ73" s="103"/>
      <c r="CK73" s="103"/>
      <c r="CL73" s="103"/>
      <c r="CM73" s="103"/>
      <c r="CN73" s="103"/>
      <c r="CO73" s="103"/>
      <c r="CP73" s="103"/>
      <c r="CQ73" s="103"/>
      <c r="CR73" s="103"/>
      <c r="CS73" s="103"/>
      <c r="CT73" s="103"/>
      <c r="CU73" s="103"/>
      <c r="CV73" s="103"/>
      <c r="CW73" s="103"/>
      <c r="CX73" s="103"/>
      <c r="CY73" s="103"/>
      <c r="CZ73" s="103"/>
      <c r="DA73" s="103"/>
      <c r="DB73" s="103"/>
      <c r="DC73" s="103"/>
      <c r="DD73" s="103"/>
      <c r="DE73" s="103"/>
      <c r="DF73" s="103"/>
      <c r="DG73" s="103"/>
      <c r="DH73" s="103"/>
      <c r="DI73" s="103"/>
      <c r="DJ73" s="103"/>
      <c r="DK73" s="103"/>
      <c r="DL73" s="103"/>
      <c r="DM73" s="103"/>
      <c r="DN73" s="103"/>
      <c r="DO73" s="103"/>
      <c r="DP73" s="103"/>
      <c r="DQ73" s="103"/>
      <c r="DR73" s="103"/>
      <c r="DS73" s="103"/>
      <c r="DT73" s="103"/>
      <c r="DU73" s="103"/>
      <c r="DV73" s="103"/>
      <c r="DW73" s="103"/>
      <c r="DX73" s="103"/>
      <c r="DY73" s="103"/>
      <c r="DZ73" s="103"/>
      <c r="EA73" s="103"/>
      <c r="EB73" s="103"/>
      <c r="EC73" s="103"/>
      <c r="ED73" s="103"/>
      <c r="EE73" s="103"/>
      <c r="EF73" s="103"/>
      <c r="EG73" s="103"/>
      <c r="EH73" s="103"/>
      <c r="EI73" s="103"/>
      <c r="EJ73" s="103"/>
      <c r="EK73" s="103"/>
      <c r="EL73" s="103"/>
      <c r="EM73" s="103"/>
      <c r="EN73" s="103"/>
      <c r="EO73" s="103"/>
      <c r="EP73" s="103"/>
      <c r="EQ73" s="103"/>
      <c r="ER73" s="103"/>
      <c r="ES73" s="103"/>
      <c r="ET73" s="103"/>
      <c r="EU73" s="103"/>
      <c r="EV73" s="103"/>
      <c r="EW73" s="103"/>
      <c r="EX73" s="103"/>
      <c r="EY73" s="103"/>
      <c r="EZ73" s="103"/>
      <c r="FA73" s="103"/>
      <c r="FB73" s="103"/>
      <c r="FC73" s="103"/>
      <c r="FD73" s="103"/>
      <c r="FE73" s="103"/>
      <c r="FF73" s="103"/>
      <c r="FG73" s="103"/>
      <c r="FH73" s="103"/>
      <c r="FI73" s="103"/>
      <c r="FJ73" s="103"/>
    </row>
    <row r="74" spans="1:166">
      <c r="A74" s="135">
        <v>40766</v>
      </c>
      <c r="B74" s="136" t="s">
        <v>147</v>
      </c>
      <c r="C74" s="137" t="s">
        <v>76</v>
      </c>
      <c r="D74" s="138">
        <v>4.6527777777777779E-2</v>
      </c>
      <c r="E74" s="136" t="s">
        <v>1092</v>
      </c>
      <c r="F74" s="136" t="s">
        <v>1093</v>
      </c>
      <c r="G74" s="152" t="s">
        <v>1094</v>
      </c>
      <c r="H74" s="152" t="s">
        <v>1095</v>
      </c>
      <c r="I74" s="137">
        <v>3765</v>
      </c>
      <c r="J74" s="138">
        <v>6.7361111111111108E-2</v>
      </c>
      <c r="K74" s="136" t="s">
        <v>1097</v>
      </c>
      <c r="L74" s="136" t="s">
        <v>1098</v>
      </c>
      <c r="M74" s="152" t="s">
        <v>1099</v>
      </c>
      <c r="N74" s="152" t="s">
        <v>1100</v>
      </c>
      <c r="O74" s="137">
        <v>3766</v>
      </c>
      <c r="P74" s="156">
        <v>2.0833333333333329E-2</v>
      </c>
      <c r="Q74" s="157">
        <v>2.0833333335758653E-2</v>
      </c>
      <c r="R74" s="158">
        <v>5.1405519776969575</v>
      </c>
      <c r="S74" s="143">
        <v>309</v>
      </c>
      <c r="T74" s="87">
        <v>5</v>
      </c>
      <c r="U74" s="144" t="s">
        <v>1077</v>
      </c>
      <c r="V74" s="136" t="s">
        <v>1096</v>
      </c>
      <c r="W74" s="145">
        <v>36</v>
      </c>
      <c r="X74" s="145">
        <v>6600</v>
      </c>
      <c r="Y74" s="175">
        <v>9</v>
      </c>
      <c r="Z74" s="147" t="s">
        <v>797</v>
      </c>
      <c r="AA74" s="136" t="s">
        <v>778</v>
      </c>
      <c r="AB74" s="149">
        <v>5</v>
      </c>
      <c r="AC74" s="150" t="s">
        <v>95</v>
      </c>
      <c r="AD74" s="149"/>
      <c r="AE74" s="150">
        <v>3</v>
      </c>
      <c r="AF74" s="165" t="s">
        <v>780</v>
      </c>
      <c r="AG74" s="152">
        <v>8</v>
      </c>
      <c r="AH74" s="137" t="s">
        <v>1087</v>
      </c>
      <c r="AI74" s="153"/>
      <c r="AJ74" s="161"/>
      <c r="AK74" s="160"/>
      <c r="AL74" s="103"/>
      <c r="AM74" s="103"/>
      <c r="AN74" s="103"/>
      <c r="AO74" s="103"/>
      <c r="AP74" s="103"/>
      <c r="AQ74" s="103"/>
      <c r="AR74" s="103"/>
      <c r="AS74" s="103"/>
      <c r="AT74" s="103"/>
      <c r="AU74" s="103"/>
      <c r="AV74" s="103"/>
      <c r="AW74" s="103"/>
      <c r="AX74" s="103"/>
      <c r="AY74" s="103"/>
      <c r="AZ74" s="103"/>
      <c r="BA74" s="103"/>
      <c r="BB74" s="103"/>
      <c r="BC74" s="103"/>
      <c r="BD74" s="103"/>
      <c r="BE74" s="103"/>
      <c r="BF74" s="103"/>
      <c r="BG74" s="103"/>
      <c r="BH74" s="103"/>
      <c r="BI74" s="103"/>
      <c r="BJ74" s="103"/>
      <c r="BK74" s="103"/>
      <c r="BL74" s="103"/>
      <c r="BM74" s="103"/>
      <c r="BN74" s="103"/>
      <c r="BO74" s="103"/>
      <c r="BP74" s="103"/>
      <c r="BQ74" s="103"/>
      <c r="BR74" s="103"/>
      <c r="BS74" s="103"/>
      <c r="BT74" s="103"/>
      <c r="BU74" s="103"/>
      <c r="BV74" s="103"/>
      <c r="BW74" s="103"/>
      <c r="BX74" s="103"/>
      <c r="BY74" s="103"/>
      <c r="BZ74" s="103"/>
      <c r="CA74" s="103"/>
      <c r="CB74" s="103"/>
      <c r="CC74" s="103"/>
      <c r="CD74" s="103"/>
      <c r="CE74" s="103"/>
      <c r="CF74" s="103"/>
      <c r="CG74" s="103"/>
      <c r="CH74" s="103"/>
      <c r="CI74" s="103"/>
      <c r="CJ74" s="103"/>
      <c r="CK74" s="103"/>
      <c r="CL74" s="103"/>
      <c r="CM74" s="103"/>
      <c r="CN74" s="103"/>
      <c r="CO74" s="103"/>
      <c r="CP74" s="103"/>
      <c r="CQ74" s="103"/>
      <c r="CR74" s="103"/>
      <c r="CS74" s="103"/>
      <c r="CT74" s="103"/>
      <c r="CU74" s="103"/>
      <c r="CV74" s="103"/>
      <c r="CW74" s="103"/>
      <c r="CX74" s="103"/>
      <c r="CY74" s="103"/>
      <c r="CZ74" s="103"/>
      <c r="DA74" s="103"/>
      <c r="DB74" s="103"/>
      <c r="DC74" s="103"/>
      <c r="DD74" s="103"/>
      <c r="DE74" s="103"/>
      <c r="DF74" s="103"/>
      <c r="DG74" s="103"/>
      <c r="DH74" s="103"/>
      <c r="DI74" s="103"/>
      <c r="DJ74" s="103"/>
      <c r="DK74" s="103"/>
      <c r="DL74" s="103"/>
      <c r="DM74" s="103"/>
      <c r="DN74" s="103"/>
      <c r="DO74" s="103"/>
      <c r="DP74" s="103"/>
      <c r="DQ74" s="103"/>
      <c r="DR74" s="103"/>
      <c r="DS74" s="103"/>
      <c r="DT74" s="103"/>
      <c r="DU74" s="103"/>
      <c r="DV74" s="103"/>
      <c r="DW74" s="103"/>
      <c r="DX74" s="103"/>
      <c r="DY74" s="103"/>
      <c r="DZ74" s="103"/>
      <c r="EA74" s="103"/>
      <c r="EB74" s="103"/>
      <c r="EC74" s="103"/>
      <c r="ED74" s="103"/>
      <c r="EE74" s="103"/>
      <c r="EF74" s="103"/>
      <c r="EG74" s="103"/>
      <c r="EH74" s="103"/>
      <c r="EI74" s="103"/>
      <c r="EJ74" s="103"/>
      <c r="EK74" s="103"/>
      <c r="EL74" s="103"/>
      <c r="EM74" s="103"/>
      <c r="EN74" s="103"/>
      <c r="EO74" s="103"/>
      <c r="EP74" s="103"/>
      <c r="EQ74" s="103"/>
      <c r="ER74" s="103"/>
      <c r="ES74" s="103"/>
      <c r="ET74" s="103"/>
      <c r="EU74" s="103"/>
      <c r="EV74" s="103"/>
      <c r="EW74" s="103"/>
      <c r="EX74" s="103"/>
      <c r="EY74" s="103"/>
      <c r="EZ74" s="103"/>
      <c r="FA74" s="103"/>
      <c r="FB74" s="103"/>
      <c r="FC74" s="103"/>
      <c r="FD74" s="103"/>
      <c r="FE74" s="103"/>
      <c r="FF74" s="103"/>
      <c r="FG74" s="103"/>
      <c r="FH74" s="103"/>
      <c r="FI74" s="103"/>
      <c r="FJ74" s="103"/>
    </row>
    <row r="75" spans="1:166">
      <c r="A75" s="135">
        <v>40766</v>
      </c>
      <c r="B75" s="136" t="s">
        <v>181</v>
      </c>
      <c r="C75" s="137" t="s">
        <v>76</v>
      </c>
      <c r="D75" s="138">
        <v>6.7361111111111108E-2</v>
      </c>
      <c r="E75" s="136" t="s">
        <v>1097</v>
      </c>
      <c r="F75" s="136" t="s">
        <v>1098</v>
      </c>
      <c r="G75" s="152" t="s">
        <v>1099</v>
      </c>
      <c r="H75" s="152" t="s">
        <v>1100</v>
      </c>
      <c r="I75" s="137">
        <v>3766</v>
      </c>
      <c r="J75" s="138">
        <v>8.6805555555555566E-2</v>
      </c>
      <c r="K75" s="136" t="s">
        <v>1101</v>
      </c>
      <c r="L75" s="136" t="s">
        <v>1102</v>
      </c>
      <c r="M75" s="152" t="s">
        <v>1103</v>
      </c>
      <c r="N75" s="152" t="s">
        <v>1104</v>
      </c>
      <c r="O75" s="137">
        <v>3768</v>
      </c>
      <c r="P75" s="156">
        <v>1.9444444444444459E-2</v>
      </c>
      <c r="Q75" s="157">
        <v>1.9444444442342501E-2</v>
      </c>
      <c r="R75" s="158">
        <v>3.1533508084168127</v>
      </c>
      <c r="S75" s="143">
        <v>311</v>
      </c>
      <c r="T75" s="87">
        <v>5</v>
      </c>
      <c r="U75" s="144" t="s">
        <v>1077</v>
      </c>
      <c r="V75" s="136" t="s">
        <v>1096</v>
      </c>
      <c r="W75" s="145">
        <v>36</v>
      </c>
      <c r="X75" s="145">
        <v>6600</v>
      </c>
      <c r="Y75" s="175">
        <v>9</v>
      </c>
      <c r="Z75" s="147" t="s">
        <v>797</v>
      </c>
      <c r="AA75" s="136" t="s">
        <v>778</v>
      </c>
      <c r="AB75" s="149">
        <v>5</v>
      </c>
      <c r="AC75" s="150" t="s">
        <v>95</v>
      </c>
      <c r="AD75" s="149"/>
      <c r="AE75" s="150">
        <v>3</v>
      </c>
      <c r="AF75" s="165" t="s">
        <v>780</v>
      </c>
      <c r="AG75" s="152">
        <v>7</v>
      </c>
      <c r="AH75" s="137" t="s">
        <v>1087</v>
      </c>
      <c r="AI75" s="153"/>
      <c r="AJ75" s="154" t="s">
        <v>1105</v>
      </c>
      <c r="AK75" s="160"/>
      <c r="AL75" s="103"/>
      <c r="AM75" s="103"/>
      <c r="AN75" s="103"/>
      <c r="AO75" s="103"/>
      <c r="AP75" s="103"/>
      <c r="AQ75" s="103"/>
      <c r="AR75" s="103"/>
      <c r="AS75" s="103"/>
      <c r="AT75" s="103"/>
      <c r="AU75" s="103"/>
      <c r="AV75" s="103"/>
      <c r="AW75" s="103"/>
      <c r="AX75" s="103"/>
      <c r="AY75" s="103"/>
      <c r="AZ75" s="103"/>
      <c r="BA75" s="103"/>
      <c r="BB75" s="103"/>
      <c r="BC75" s="103"/>
      <c r="BD75" s="103"/>
      <c r="BE75" s="103"/>
      <c r="BF75" s="103"/>
      <c r="BG75" s="103"/>
      <c r="BH75" s="103"/>
      <c r="BI75" s="103"/>
      <c r="BJ75" s="103"/>
      <c r="BK75" s="103"/>
      <c r="BL75" s="103"/>
      <c r="BM75" s="103"/>
      <c r="BN75" s="103"/>
      <c r="BO75" s="103"/>
      <c r="BP75" s="103"/>
      <c r="BQ75" s="103"/>
      <c r="BR75" s="103"/>
      <c r="BS75" s="103"/>
      <c r="BT75" s="103"/>
      <c r="BU75" s="103"/>
      <c r="BV75" s="103"/>
      <c r="BW75" s="103"/>
      <c r="BX75" s="103"/>
      <c r="BY75" s="103"/>
      <c r="BZ75" s="103"/>
      <c r="CA75" s="103"/>
      <c r="CB75" s="103"/>
      <c r="CC75" s="103"/>
      <c r="CD75" s="103"/>
      <c r="CE75" s="103"/>
      <c r="CF75" s="103"/>
      <c r="CG75" s="103"/>
      <c r="CH75" s="103"/>
      <c r="CI75" s="103"/>
      <c r="CJ75" s="103"/>
      <c r="CK75" s="103"/>
      <c r="CL75" s="103"/>
      <c r="CM75" s="103"/>
      <c r="CN75" s="103"/>
      <c r="CO75" s="103"/>
      <c r="CP75" s="103"/>
      <c r="CQ75" s="103"/>
      <c r="CR75" s="103"/>
      <c r="CS75" s="103"/>
      <c r="CT75" s="103"/>
      <c r="CU75" s="103"/>
      <c r="CV75" s="103"/>
      <c r="CW75" s="103"/>
      <c r="CX75" s="103"/>
      <c r="CY75" s="103"/>
      <c r="CZ75" s="103"/>
      <c r="DA75" s="103"/>
      <c r="DB75" s="103"/>
      <c r="DC75" s="103"/>
      <c r="DD75" s="103"/>
      <c r="DE75" s="103"/>
      <c r="DF75" s="103"/>
      <c r="DG75" s="103"/>
      <c r="DH75" s="103"/>
      <c r="DI75" s="103"/>
      <c r="DJ75" s="103"/>
      <c r="DK75" s="103"/>
      <c r="DL75" s="103"/>
      <c r="DM75" s="103"/>
      <c r="DN75" s="103"/>
      <c r="DO75" s="103"/>
      <c r="DP75" s="103"/>
      <c r="DQ75" s="103"/>
      <c r="DR75" s="103"/>
      <c r="DS75" s="103"/>
      <c r="DT75" s="103"/>
      <c r="DU75" s="103"/>
      <c r="DV75" s="103"/>
      <c r="DW75" s="103"/>
      <c r="DX75" s="103"/>
      <c r="DY75" s="103"/>
      <c r="DZ75" s="103"/>
      <c r="EA75" s="103"/>
      <c r="EB75" s="103"/>
      <c r="EC75" s="103"/>
      <c r="ED75" s="103"/>
      <c r="EE75" s="103"/>
      <c r="EF75" s="103"/>
      <c r="EG75" s="103"/>
      <c r="EH75" s="103"/>
      <c r="EI75" s="103"/>
      <c r="EJ75" s="103"/>
      <c r="EK75" s="103"/>
      <c r="EL75" s="103"/>
      <c r="EM75" s="103"/>
      <c r="EN75" s="103"/>
      <c r="EO75" s="103"/>
      <c r="EP75" s="103"/>
      <c r="EQ75" s="103"/>
      <c r="ER75" s="103"/>
      <c r="ES75" s="103"/>
      <c r="ET75" s="103"/>
      <c r="EU75" s="103"/>
      <c r="EV75" s="103"/>
      <c r="EW75" s="103"/>
      <c r="EX75" s="103"/>
      <c r="EY75" s="103"/>
      <c r="EZ75" s="103"/>
      <c r="FA75" s="103"/>
      <c r="FB75" s="103"/>
      <c r="FC75" s="103"/>
      <c r="FD75" s="103"/>
      <c r="FE75" s="103"/>
      <c r="FF75" s="103"/>
      <c r="FG75" s="103"/>
      <c r="FH75" s="103"/>
      <c r="FI75" s="103"/>
      <c r="FJ75" s="103"/>
    </row>
    <row r="76" spans="1:166">
      <c r="A76" s="135">
        <v>40766</v>
      </c>
      <c r="B76" s="136" t="s">
        <v>181</v>
      </c>
      <c r="C76" s="137" t="s">
        <v>76</v>
      </c>
      <c r="D76" s="138">
        <v>8.6805555555555566E-2</v>
      </c>
      <c r="E76" s="136" t="s">
        <v>1101</v>
      </c>
      <c r="F76" s="136" t="s">
        <v>1102</v>
      </c>
      <c r="G76" s="152" t="s">
        <v>1103</v>
      </c>
      <c r="H76" s="152" t="s">
        <v>1104</v>
      </c>
      <c r="I76" s="137">
        <v>3768</v>
      </c>
      <c r="J76" s="138">
        <v>0.10416666666666667</v>
      </c>
      <c r="K76" s="136" t="s">
        <v>1106</v>
      </c>
      <c r="L76" s="136" t="s">
        <v>1107</v>
      </c>
      <c r="M76" s="152" t="s">
        <v>1108</v>
      </c>
      <c r="N76" s="152" t="s">
        <v>1109</v>
      </c>
      <c r="O76" s="137">
        <v>3763</v>
      </c>
      <c r="P76" s="156">
        <v>1.7361111111111105E-2</v>
      </c>
      <c r="Q76" s="157">
        <v>1.7361111109494232E-2</v>
      </c>
      <c r="R76" s="158">
        <v>3.4515840329189591</v>
      </c>
      <c r="S76" s="143">
        <v>313</v>
      </c>
      <c r="T76" s="87">
        <v>5</v>
      </c>
      <c r="U76" s="144" t="s">
        <v>1077</v>
      </c>
      <c r="V76" s="136" t="s">
        <v>1096</v>
      </c>
      <c r="W76" s="145">
        <v>36</v>
      </c>
      <c r="X76" s="145">
        <v>6600</v>
      </c>
      <c r="Y76" s="175">
        <v>9</v>
      </c>
      <c r="Z76" s="147" t="s">
        <v>797</v>
      </c>
      <c r="AA76" s="136" t="s">
        <v>778</v>
      </c>
      <c r="AB76" s="150" t="s">
        <v>889</v>
      </c>
      <c r="AC76" s="149" t="s">
        <v>95</v>
      </c>
      <c r="AD76" s="149"/>
      <c r="AE76" s="150">
        <v>3</v>
      </c>
      <c r="AF76" s="151" t="s">
        <v>780</v>
      </c>
      <c r="AG76" s="152">
        <v>11</v>
      </c>
      <c r="AH76" s="137" t="s">
        <v>1056</v>
      </c>
      <c r="AI76" s="153"/>
      <c r="AJ76" s="154" t="s">
        <v>1038</v>
      </c>
      <c r="AK76" s="160"/>
      <c r="AL76" s="103"/>
      <c r="AM76" s="103"/>
      <c r="AN76" s="103"/>
      <c r="AO76" s="103"/>
      <c r="AP76" s="103"/>
      <c r="AQ76" s="103"/>
      <c r="AR76" s="103"/>
      <c r="AS76" s="103"/>
      <c r="AT76" s="103"/>
      <c r="AU76" s="103"/>
      <c r="AV76" s="103"/>
      <c r="AW76" s="103"/>
      <c r="AX76" s="103"/>
      <c r="AY76" s="103"/>
      <c r="AZ76" s="103"/>
      <c r="BA76" s="103"/>
      <c r="BB76" s="103"/>
      <c r="BC76" s="103"/>
      <c r="BD76" s="103"/>
      <c r="BE76" s="103"/>
      <c r="BF76" s="103"/>
      <c r="BG76" s="103"/>
      <c r="BH76" s="103"/>
      <c r="BI76" s="103"/>
      <c r="BJ76" s="103"/>
      <c r="BK76" s="103"/>
      <c r="BL76" s="103"/>
      <c r="BM76" s="103"/>
      <c r="BN76" s="103"/>
      <c r="BO76" s="103"/>
      <c r="BP76" s="103"/>
      <c r="BQ76" s="103"/>
      <c r="BR76" s="103"/>
      <c r="BS76" s="103"/>
      <c r="BT76" s="103"/>
      <c r="BU76" s="103"/>
      <c r="BV76" s="103"/>
      <c r="BW76" s="103"/>
      <c r="BX76" s="103"/>
      <c r="BY76" s="103"/>
      <c r="BZ76" s="103"/>
      <c r="CA76" s="103"/>
      <c r="CB76" s="103"/>
      <c r="CC76" s="103"/>
      <c r="CD76" s="103"/>
      <c r="CE76" s="103"/>
      <c r="CF76" s="103"/>
      <c r="CG76" s="103"/>
      <c r="CH76" s="103"/>
      <c r="CI76" s="103"/>
      <c r="CJ76" s="103"/>
      <c r="CK76" s="103"/>
      <c r="CL76" s="103"/>
      <c r="CM76" s="103"/>
      <c r="CN76" s="103"/>
      <c r="CO76" s="103"/>
      <c r="CP76" s="103"/>
      <c r="CQ76" s="103"/>
      <c r="CR76" s="103"/>
      <c r="CS76" s="103"/>
      <c r="CT76" s="103"/>
      <c r="CU76" s="103"/>
      <c r="CV76" s="103"/>
      <c r="CW76" s="103"/>
      <c r="CX76" s="103"/>
      <c r="CY76" s="103"/>
      <c r="CZ76" s="103"/>
      <c r="DA76" s="103"/>
      <c r="DB76" s="103"/>
      <c r="DC76" s="103"/>
      <c r="DD76" s="103"/>
      <c r="DE76" s="103"/>
      <c r="DF76" s="103"/>
      <c r="DG76" s="103"/>
      <c r="DH76" s="103"/>
      <c r="DI76" s="103"/>
      <c r="DJ76" s="103"/>
      <c r="DK76" s="103"/>
      <c r="DL76" s="103"/>
      <c r="DM76" s="103"/>
      <c r="DN76" s="103"/>
      <c r="DO76" s="103"/>
      <c r="DP76" s="103"/>
      <c r="DQ76" s="103"/>
      <c r="DR76" s="103"/>
      <c r="DS76" s="103"/>
      <c r="DT76" s="103"/>
      <c r="DU76" s="103"/>
      <c r="DV76" s="103"/>
      <c r="DW76" s="103"/>
      <c r="DX76" s="103"/>
      <c r="DY76" s="103"/>
      <c r="DZ76" s="103"/>
      <c r="EA76" s="103"/>
      <c r="EB76" s="103"/>
      <c r="EC76" s="103"/>
      <c r="ED76" s="103"/>
      <c r="EE76" s="103"/>
      <c r="EF76" s="103"/>
      <c r="EG76" s="103"/>
      <c r="EH76" s="103"/>
      <c r="EI76" s="103"/>
      <c r="EJ76" s="103"/>
      <c r="EK76" s="103"/>
      <c r="EL76" s="103"/>
      <c r="EM76" s="103"/>
      <c r="EN76" s="103"/>
      <c r="EO76" s="103"/>
      <c r="EP76" s="103"/>
      <c r="EQ76" s="103"/>
      <c r="ER76" s="103"/>
      <c r="ES76" s="103"/>
      <c r="ET76" s="103"/>
      <c r="EU76" s="103"/>
      <c r="EV76" s="103"/>
      <c r="EW76" s="103"/>
      <c r="EX76" s="103"/>
      <c r="EY76" s="103"/>
      <c r="EZ76" s="103"/>
      <c r="FA76" s="103"/>
      <c r="FB76" s="103"/>
      <c r="FC76" s="103"/>
      <c r="FD76" s="103"/>
      <c r="FE76" s="103"/>
      <c r="FF76" s="103"/>
      <c r="FG76" s="103"/>
      <c r="FH76" s="103"/>
      <c r="FI76" s="103"/>
      <c r="FJ76" s="103"/>
    </row>
    <row r="77" spans="1:166">
      <c r="A77" s="135">
        <v>40766</v>
      </c>
      <c r="B77" s="136" t="s">
        <v>181</v>
      </c>
      <c r="C77" s="137" t="s">
        <v>76</v>
      </c>
      <c r="D77" s="138">
        <v>0.10416666666666667</v>
      </c>
      <c r="E77" s="136" t="s">
        <v>1106</v>
      </c>
      <c r="F77" s="136" t="s">
        <v>1107</v>
      </c>
      <c r="G77" s="152" t="s">
        <v>1108</v>
      </c>
      <c r="H77" s="152" t="s">
        <v>1109</v>
      </c>
      <c r="I77" s="137">
        <v>3763</v>
      </c>
      <c r="J77" s="138">
        <v>0.125</v>
      </c>
      <c r="K77" s="136" t="s">
        <v>1110</v>
      </c>
      <c r="L77" s="136" t="s">
        <v>1111</v>
      </c>
      <c r="M77" s="152" t="s">
        <v>1112</v>
      </c>
      <c r="N77" s="152" t="s">
        <v>1113</v>
      </c>
      <c r="O77" s="137">
        <v>3764</v>
      </c>
      <c r="P77" s="156">
        <v>2.0833333333333329E-2</v>
      </c>
      <c r="Q77" s="157">
        <v>2.0833333335758653E-2</v>
      </c>
      <c r="R77" s="158">
        <v>4.4543465912797133</v>
      </c>
      <c r="S77" s="143">
        <v>315</v>
      </c>
      <c r="T77" s="87">
        <v>5</v>
      </c>
      <c r="U77" s="144" t="s">
        <v>1077</v>
      </c>
      <c r="V77" s="136" t="s">
        <v>1096</v>
      </c>
      <c r="W77" s="145">
        <v>36</v>
      </c>
      <c r="X77" s="145">
        <v>6600</v>
      </c>
      <c r="Y77" s="175">
        <v>9</v>
      </c>
      <c r="Z77" s="147" t="s">
        <v>797</v>
      </c>
      <c r="AA77" s="136" t="s">
        <v>778</v>
      </c>
      <c r="AB77" s="150" t="s">
        <v>889</v>
      </c>
      <c r="AC77" s="149" t="s">
        <v>95</v>
      </c>
      <c r="AD77" s="149"/>
      <c r="AE77" s="150">
        <v>3</v>
      </c>
      <c r="AF77" s="151" t="s">
        <v>780</v>
      </c>
      <c r="AG77" s="152">
        <v>11</v>
      </c>
      <c r="AH77" s="137" t="s">
        <v>1056</v>
      </c>
      <c r="AI77" s="153"/>
      <c r="AJ77" s="154" t="s">
        <v>1038</v>
      </c>
      <c r="AK77" s="160"/>
      <c r="AL77" s="106"/>
      <c r="AM77" s="106"/>
      <c r="AN77" s="106"/>
      <c r="AO77" s="106"/>
      <c r="AP77" s="106"/>
      <c r="AQ77" s="106"/>
      <c r="AR77" s="106"/>
      <c r="AS77" s="106"/>
      <c r="AT77" s="106"/>
      <c r="AU77" s="106"/>
      <c r="AV77" s="106"/>
      <c r="AW77" s="106"/>
      <c r="AX77" s="106"/>
      <c r="AY77" s="106"/>
      <c r="AZ77" s="106"/>
      <c r="BA77" s="106"/>
      <c r="BB77" s="106"/>
      <c r="BC77" s="106"/>
      <c r="BD77" s="106"/>
      <c r="BE77" s="106"/>
      <c r="BF77" s="106"/>
      <c r="BG77" s="106"/>
      <c r="BH77" s="106"/>
      <c r="BI77" s="106"/>
      <c r="BJ77" s="106"/>
      <c r="BK77" s="106"/>
      <c r="BL77" s="106"/>
      <c r="BM77" s="106"/>
      <c r="BN77" s="106"/>
      <c r="BO77" s="106"/>
      <c r="BP77" s="106"/>
      <c r="BQ77" s="106"/>
      <c r="BR77" s="106"/>
      <c r="BS77" s="106"/>
      <c r="BT77" s="106"/>
      <c r="BU77" s="106"/>
      <c r="BV77" s="106"/>
      <c r="BW77" s="106"/>
      <c r="BX77" s="106"/>
      <c r="BY77" s="106"/>
      <c r="BZ77" s="106"/>
      <c r="CA77" s="106"/>
      <c r="CB77" s="106"/>
      <c r="CC77" s="106"/>
      <c r="CD77" s="106"/>
      <c r="CE77" s="106"/>
      <c r="CF77" s="106"/>
      <c r="CG77" s="106"/>
      <c r="CH77" s="106"/>
      <c r="CI77" s="106"/>
      <c r="CJ77" s="106"/>
      <c r="CK77" s="106"/>
      <c r="CL77" s="106"/>
      <c r="CM77" s="106"/>
      <c r="CN77" s="106"/>
      <c r="CO77" s="106"/>
      <c r="CP77" s="106"/>
      <c r="CQ77" s="106"/>
      <c r="CR77" s="106"/>
      <c r="CS77" s="106"/>
      <c r="CT77" s="106"/>
      <c r="CU77" s="106"/>
      <c r="CV77" s="106"/>
      <c r="CW77" s="106"/>
      <c r="CX77" s="106"/>
      <c r="CY77" s="106"/>
      <c r="CZ77" s="106"/>
      <c r="DA77" s="106"/>
      <c r="DB77" s="106"/>
      <c r="DC77" s="106"/>
      <c r="DD77" s="106"/>
      <c r="DE77" s="106"/>
      <c r="DF77" s="106"/>
      <c r="DG77" s="106"/>
      <c r="DH77" s="106"/>
      <c r="DI77" s="106"/>
      <c r="DJ77" s="106"/>
      <c r="DK77" s="106"/>
      <c r="DL77" s="106"/>
      <c r="DM77" s="106"/>
      <c r="DN77" s="106"/>
      <c r="DO77" s="106"/>
      <c r="DP77" s="106"/>
      <c r="DQ77" s="106"/>
      <c r="DR77" s="106"/>
      <c r="DS77" s="106"/>
      <c r="DT77" s="106"/>
      <c r="DU77" s="106"/>
      <c r="DV77" s="106"/>
      <c r="DW77" s="106"/>
      <c r="DX77" s="106"/>
      <c r="DY77" s="106"/>
      <c r="DZ77" s="106"/>
      <c r="EA77" s="106"/>
      <c r="EB77" s="106"/>
      <c r="EC77" s="106"/>
      <c r="ED77" s="106"/>
      <c r="EE77" s="106"/>
      <c r="EF77" s="106"/>
      <c r="EG77" s="106"/>
      <c r="EH77" s="106"/>
      <c r="EI77" s="106"/>
      <c r="EJ77" s="106"/>
      <c r="EK77" s="106"/>
      <c r="EL77" s="106"/>
      <c r="EM77" s="106"/>
      <c r="EN77" s="106"/>
      <c r="EO77" s="106"/>
      <c r="EP77" s="106"/>
      <c r="EQ77" s="106"/>
      <c r="ER77" s="106"/>
      <c r="ES77" s="106"/>
      <c r="ET77" s="106"/>
      <c r="EU77" s="106"/>
      <c r="EV77" s="106"/>
      <c r="EW77" s="106"/>
      <c r="EX77" s="106"/>
      <c r="EY77" s="106"/>
      <c r="EZ77" s="106"/>
      <c r="FA77" s="106"/>
      <c r="FB77" s="106"/>
      <c r="FC77" s="106"/>
      <c r="FD77" s="106"/>
      <c r="FE77" s="106"/>
      <c r="FF77" s="106"/>
      <c r="FG77" s="106"/>
      <c r="FH77" s="106"/>
      <c r="FI77" s="106"/>
      <c r="FJ77" s="106"/>
    </row>
    <row r="78" spans="1:166">
      <c r="A78" s="135">
        <v>40766</v>
      </c>
      <c r="B78" s="136" t="s">
        <v>181</v>
      </c>
      <c r="C78" s="137" t="s">
        <v>76</v>
      </c>
      <c r="D78" s="138">
        <v>0.125</v>
      </c>
      <c r="E78" s="136" t="s">
        <v>1110</v>
      </c>
      <c r="F78" s="136" t="s">
        <v>1111</v>
      </c>
      <c r="G78" s="152" t="s">
        <v>1112</v>
      </c>
      <c r="H78" s="152" t="s">
        <v>1113</v>
      </c>
      <c r="I78" s="137">
        <v>3764</v>
      </c>
      <c r="J78" s="138">
        <v>0.1451388888888889</v>
      </c>
      <c r="K78" s="136" t="s">
        <v>1114</v>
      </c>
      <c r="L78" s="136" t="s">
        <v>1115</v>
      </c>
      <c r="M78" s="152" t="s">
        <v>1116</v>
      </c>
      <c r="N78" s="152" t="s">
        <v>1117</v>
      </c>
      <c r="O78" s="137">
        <v>3766</v>
      </c>
      <c r="P78" s="156">
        <v>2.0138888888888901E-2</v>
      </c>
      <c r="Q78" s="157">
        <v>2.0138888889050577E-2</v>
      </c>
      <c r="R78" s="158">
        <v>4.177585508256441</v>
      </c>
      <c r="S78" s="143">
        <v>314</v>
      </c>
      <c r="T78" s="87">
        <v>5</v>
      </c>
      <c r="U78" s="144" t="s">
        <v>1077</v>
      </c>
      <c r="V78" s="136" t="s">
        <v>1096</v>
      </c>
      <c r="W78" s="145">
        <v>36</v>
      </c>
      <c r="X78" s="145">
        <v>6600</v>
      </c>
      <c r="Y78" s="175">
        <v>9</v>
      </c>
      <c r="Z78" s="159" t="s">
        <v>797</v>
      </c>
      <c r="AA78" s="136" t="s">
        <v>778</v>
      </c>
      <c r="AB78" s="150" t="s">
        <v>889</v>
      </c>
      <c r="AC78" s="150" t="s">
        <v>95</v>
      </c>
      <c r="AD78" s="149"/>
      <c r="AE78" s="150">
        <v>3</v>
      </c>
      <c r="AF78" s="151" t="s">
        <v>780</v>
      </c>
      <c r="AG78" s="152">
        <v>10</v>
      </c>
      <c r="AH78" s="137" t="s">
        <v>1037</v>
      </c>
      <c r="AI78" s="153"/>
      <c r="AJ78" s="154" t="s">
        <v>1118</v>
      </c>
      <c r="AK78" s="160"/>
      <c r="AL78" s="106"/>
      <c r="AM78" s="106"/>
      <c r="AN78" s="106"/>
      <c r="AO78" s="106"/>
      <c r="AP78" s="106"/>
      <c r="AQ78" s="106"/>
      <c r="AR78" s="106"/>
      <c r="AS78" s="106"/>
      <c r="AT78" s="106"/>
      <c r="AU78" s="106"/>
      <c r="AV78" s="106"/>
      <c r="AW78" s="106"/>
      <c r="AX78" s="106"/>
      <c r="AY78" s="106"/>
      <c r="AZ78" s="106"/>
      <c r="BA78" s="106"/>
      <c r="BB78" s="106"/>
      <c r="BC78" s="106"/>
      <c r="BD78" s="106"/>
      <c r="BE78" s="106"/>
      <c r="BF78" s="106"/>
      <c r="BG78" s="106"/>
      <c r="BH78" s="106"/>
      <c r="BI78" s="106"/>
      <c r="BJ78" s="106"/>
      <c r="BK78" s="106"/>
      <c r="BL78" s="106"/>
      <c r="BM78" s="106"/>
      <c r="BN78" s="106"/>
      <c r="BO78" s="106"/>
      <c r="BP78" s="106"/>
      <c r="BQ78" s="106"/>
      <c r="BR78" s="106"/>
      <c r="BS78" s="106"/>
      <c r="BT78" s="106"/>
      <c r="BU78" s="106"/>
      <c r="BV78" s="106"/>
      <c r="BW78" s="106"/>
      <c r="BX78" s="106"/>
      <c r="BY78" s="106"/>
      <c r="BZ78" s="106"/>
      <c r="CA78" s="106"/>
      <c r="CB78" s="106"/>
      <c r="CC78" s="106"/>
      <c r="CD78" s="106"/>
      <c r="CE78" s="106"/>
      <c r="CF78" s="106"/>
      <c r="CG78" s="106"/>
      <c r="CH78" s="106"/>
      <c r="CI78" s="106"/>
      <c r="CJ78" s="106"/>
      <c r="CK78" s="106"/>
      <c r="CL78" s="106"/>
      <c r="CM78" s="106"/>
      <c r="CN78" s="106"/>
      <c r="CO78" s="106"/>
      <c r="CP78" s="106"/>
      <c r="CQ78" s="106"/>
      <c r="CR78" s="106"/>
      <c r="CS78" s="106"/>
      <c r="CT78" s="106"/>
      <c r="CU78" s="106"/>
      <c r="CV78" s="106"/>
      <c r="CW78" s="106"/>
      <c r="CX78" s="106"/>
      <c r="CY78" s="106"/>
      <c r="CZ78" s="106"/>
      <c r="DA78" s="106"/>
      <c r="DB78" s="106"/>
      <c r="DC78" s="106"/>
      <c r="DD78" s="106"/>
      <c r="DE78" s="106"/>
      <c r="DF78" s="106"/>
      <c r="DG78" s="106"/>
      <c r="DH78" s="106"/>
      <c r="DI78" s="106"/>
      <c r="DJ78" s="106"/>
      <c r="DK78" s="106"/>
      <c r="DL78" s="106"/>
      <c r="DM78" s="106"/>
      <c r="DN78" s="106"/>
      <c r="DO78" s="106"/>
      <c r="DP78" s="106"/>
      <c r="DQ78" s="106"/>
      <c r="DR78" s="106"/>
      <c r="DS78" s="106"/>
      <c r="DT78" s="106"/>
      <c r="DU78" s="106"/>
      <c r="DV78" s="106"/>
      <c r="DW78" s="106"/>
      <c r="DX78" s="106"/>
      <c r="DY78" s="106"/>
      <c r="DZ78" s="106"/>
      <c r="EA78" s="106"/>
      <c r="EB78" s="106"/>
      <c r="EC78" s="106"/>
      <c r="ED78" s="106"/>
      <c r="EE78" s="106"/>
      <c r="EF78" s="106"/>
      <c r="EG78" s="106"/>
      <c r="EH78" s="106"/>
      <c r="EI78" s="106"/>
      <c r="EJ78" s="106"/>
      <c r="EK78" s="106"/>
      <c r="EL78" s="106"/>
      <c r="EM78" s="106"/>
      <c r="EN78" s="106"/>
      <c r="EO78" s="106"/>
      <c r="EP78" s="106"/>
      <c r="EQ78" s="106"/>
      <c r="ER78" s="106"/>
      <c r="ES78" s="106"/>
      <c r="ET78" s="106"/>
      <c r="EU78" s="106"/>
      <c r="EV78" s="106"/>
      <c r="EW78" s="106"/>
      <c r="EX78" s="106"/>
      <c r="EY78" s="106"/>
      <c r="EZ78" s="106"/>
      <c r="FA78" s="106"/>
      <c r="FB78" s="106"/>
      <c r="FC78" s="106"/>
      <c r="FD78" s="106"/>
      <c r="FE78" s="106"/>
      <c r="FF78" s="106"/>
      <c r="FG78" s="106"/>
      <c r="FH78" s="106"/>
      <c r="FI78" s="106"/>
      <c r="FJ78" s="106"/>
    </row>
    <row r="79" spans="1:166">
      <c r="A79" s="135">
        <v>40766</v>
      </c>
      <c r="B79" s="136" t="s">
        <v>181</v>
      </c>
      <c r="C79" s="137" t="s">
        <v>76</v>
      </c>
      <c r="D79" s="138">
        <v>0.1451388888888889</v>
      </c>
      <c r="E79" s="136" t="s">
        <v>1114</v>
      </c>
      <c r="F79" s="136" t="s">
        <v>1115</v>
      </c>
      <c r="G79" s="152" t="s">
        <v>1116</v>
      </c>
      <c r="H79" s="152" t="s">
        <v>1117</v>
      </c>
      <c r="I79" s="137">
        <v>3766</v>
      </c>
      <c r="J79" s="138">
        <v>0.16666666666666666</v>
      </c>
      <c r="K79" s="136" t="s">
        <v>1119</v>
      </c>
      <c r="L79" s="136" t="s">
        <v>1120</v>
      </c>
      <c r="M79" s="152" t="s">
        <v>1121</v>
      </c>
      <c r="N79" s="152" t="s">
        <v>1122</v>
      </c>
      <c r="O79" s="137">
        <v>3764</v>
      </c>
      <c r="P79" s="156">
        <v>2.1527777777777757E-2</v>
      </c>
      <c r="Q79" s="157">
        <v>2.1527777775190771E-2</v>
      </c>
      <c r="R79" s="158">
        <v>4.5696637327451324</v>
      </c>
      <c r="S79" s="143">
        <v>314</v>
      </c>
      <c r="T79" s="87">
        <v>5</v>
      </c>
      <c r="U79" s="144" t="s">
        <v>1077</v>
      </c>
      <c r="V79" s="136" t="s">
        <v>1096</v>
      </c>
      <c r="W79" s="145">
        <v>36</v>
      </c>
      <c r="X79" s="145">
        <v>6600</v>
      </c>
      <c r="Y79" s="175">
        <v>9</v>
      </c>
      <c r="Z79" s="159" t="s">
        <v>827</v>
      </c>
      <c r="AA79" s="136" t="s">
        <v>778</v>
      </c>
      <c r="AB79" s="150" t="s">
        <v>780</v>
      </c>
      <c r="AC79" s="150" t="s">
        <v>95</v>
      </c>
      <c r="AD79" s="149"/>
      <c r="AE79" s="150">
        <v>4</v>
      </c>
      <c r="AF79" s="151" t="s">
        <v>780</v>
      </c>
      <c r="AG79" s="152">
        <v>12</v>
      </c>
      <c r="AH79" s="137" t="s">
        <v>1037</v>
      </c>
      <c r="AI79" s="153"/>
      <c r="AJ79" s="161"/>
      <c r="AK79" s="160"/>
      <c r="AL79" s="106"/>
      <c r="AM79" s="106"/>
      <c r="AN79" s="106"/>
      <c r="AO79" s="106"/>
      <c r="AP79" s="106"/>
      <c r="AQ79" s="106"/>
      <c r="AR79" s="106"/>
      <c r="AS79" s="106"/>
      <c r="AT79" s="106"/>
      <c r="AU79" s="106"/>
      <c r="AV79" s="106"/>
      <c r="AW79" s="106"/>
      <c r="AX79" s="106"/>
      <c r="AY79" s="106"/>
      <c r="AZ79" s="106"/>
      <c r="BA79" s="106"/>
      <c r="BB79" s="106"/>
      <c r="BC79" s="106"/>
      <c r="BD79" s="106"/>
      <c r="BE79" s="106"/>
      <c r="BF79" s="106"/>
      <c r="BG79" s="106"/>
      <c r="BH79" s="106"/>
      <c r="BI79" s="106"/>
      <c r="BJ79" s="106"/>
      <c r="BK79" s="106"/>
      <c r="BL79" s="106"/>
      <c r="BM79" s="106"/>
      <c r="BN79" s="106"/>
      <c r="BO79" s="106"/>
      <c r="BP79" s="106"/>
      <c r="BQ79" s="106"/>
      <c r="BR79" s="106"/>
      <c r="BS79" s="106"/>
      <c r="BT79" s="106"/>
      <c r="BU79" s="106"/>
      <c r="BV79" s="106"/>
      <c r="BW79" s="106"/>
      <c r="BX79" s="106"/>
      <c r="BY79" s="106"/>
      <c r="BZ79" s="106"/>
      <c r="CA79" s="106"/>
      <c r="CB79" s="106"/>
      <c r="CC79" s="106"/>
      <c r="CD79" s="106"/>
      <c r="CE79" s="106"/>
      <c r="CF79" s="106"/>
      <c r="CG79" s="106"/>
      <c r="CH79" s="106"/>
      <c r="CI79" s="106"/>
      <c r="CJ79" s="106"/>
      <c r="CK79" s="106"/>
      <c r="CL79" s="106"/>
      <c r="CM79" s="106"/>
      <c r="CN79" s="106"/>
      <c r="CO79" s="106"/>
      <c r="CP79" s="106"/>
      <c r="CQ79" s="106"/>
      <c r="CR79" s="106"/>
      <c r="CS79" s="106"/>
      <c r="CT79" s="106"/>
      <c r="CU79" s="106"/>
      <c r="CV79" s="106"/>
      <c r="CW79" s="106"/>
      <c r="CX79" s="106"/>
      <c r="CY79" s="106"/>
      <c r="CZ79" s="106"/>
      <c r="DA79" s="106"/>
      <c r="DB79" s="106"/>
      <c r="DC79" s="106"/>
      <c r="DD79" s="106"/>
      <c r="DE79" s="106"/>
      <c r="DF79" s="106"/>
      <c r="DG79" s="106"/>
      <c r="DH79" s="106"/>
      <c r="DI79" s="106"/>
      <c r="DJ79" s="106"/>
      <c r="DK79" s="106"/>
      <c r="DL79" s="106"/>
      <c r="DM79" s="106"/>
      <c r="DN79" s="106"/>
      <c r="DO79" s="106"/>
      <c r="DP79" s="106"/>
      <c r="DQ79" s="106"/>
      <c r="DR79" s="106"/>
      <c r="DS79" s="106"/>
      <c r="DT79" s="106"/>
      <c r="DU79" s="106"/>
      <c r="DV79" s="106"/>
      <c r="DW79" s="106"/>
      <c r="DX79" s="106"/>
      <c r="DY79" s="106"/>
      <c r="DZ79" s="106"/>
      <c r="EA79" s="106"/>
      <c r="EB79" s="106"/>
      <c r="EC79" s="106"/>
      <c r="ED79" s="106"/>
      <c r="EE79" s="106"/>
      <c r="EF79" s="106"/>
      <c r="EG79" s="106"/>
      <c r="EH79" s="106"/>
      <c r="EI79" s="106"/>
      <c r="EJ79" s="106"/>
      <c r="EK79" s="106"/>
      <c r="EL79" s="106"/>
      <c r="EM79" s="106"/>
      <c r="EN79" s="106"/>
      <c r="EO79" s="106"/>
      <c r="EP79" s="106"/>
      <c r="EQ79" s="106"/>
      <c r="ER79" s="106"/>
      <c r="ES79" s="106"/>
      <c r="ET79" s="106"/>
      <c r="EU79" s="106"/>
      <c r="EV79" s="106"/>
      <c r="EW79" s="106"/>
      <c r="EX79" s="106"/>
      <c r="EY79" s="106"/>
      <c r="EZ79" s="106"/>
      <c r="FA79" s="106"/>
      <c r="FB79" s="106"/>
      <c r="FC79" s="106"/>
      <c r="FD79" s="106"/>
      <c r="FE79" s="106"/>
      <c r="FF79" s="106"/>
      <c r="FG79" s="106"/>
      <c r="FH79" s="106"/>
      <c r="FI79" s="106"/>
      <c r="FJ79" s="106"/>
    </row>
    <row r="80" spans="1:166">
      <c r="A80" s="135">
        <v>40766</v>
      </c>
      <c r="B80" s="136" t="s">
        <v>355</v>
      </c>
      <c r="C80" s="137" t="s">
        <v>76</v>
      </c>
      <c r="D80" s="138">
        <v>0.16666666666666666</v>
      </c>
      <c r="E80" s="136" t="s">
        <v>1119</v>
      </c>
      <c r="F80" s="136" t="s">
        <v>1120</v>
      </c>
      <c r="G80" s="152" t="s">
        <v>1121</v>
      </c>
      <c r="H80" s="152" t="s">
        <v>1122</v>
      </c>
      <c r="I80" s="137">
        <v>3764</v>
      </c>
      <c r="J80" s="138">
        <v>0.19513888888888889</v>
      </c>
      <c r="K80" s="136" t="s">
        <v>1123</v>
      </c>
      <c r="L80" s="136" t="s">
        <v>1124</v>
      </c>
      <c r="M80" s="152" t="s">
        <v>1125</v>
      </c>
      <c r="N80" s="152" t="s">
        <v>1126</v>
      </c>
      <c r="O80" s="137">
        <v>3767</v>
      </c>
      <c r="P80" s="156">
        <v>2.8472222222222232E-2</v>
      </c>
      <c r="Q80" s="157">
        <v>2.8472222227719612E-2</v>
      </c>
      <c r="R80" s="158">
        <v>6.1840919844876421</v>
      </c>
      <c r="S80" s="143">
        <v>312</v>
      </c>
      <c r="T80" s="87">
        <v>5</v>
      </c>
      <c r="U80" s="144" t="s">
        <v>1077</v>
      </c>
      <c r="V80" s="136" t="s">
        <v>1096</v>
      </c>
      <c r="W80" s="145">
        <v>36</v>
      </c>
      <c r="X80" s="145">
        <v>6600</v>
      </c>
      <c r="Y80" s="175">
        <v>9</v>
      </c>
      <c r="Z80" s="159" t="s">
        <v>827</v>
      </c>
      <c r="AA80" s="136" t="s">
        <v>778</v>
      </c>
      <c r="AB80" s="150" t="s">
        <v>889</v>
      </c>
      <c r="AC80" s="150" t="s">
        <v>95</v>
      </c>
      <c r="AD80" s="149"/>
      <c r="AE80" s="150">
        <v>4</v>
      </c>
      <c r="AF80" s="151" t="s">
        <v>780</v>
      </c>
      <c r="AG80" s="152">
        <v>14</v>
      </c>
      <c r="AH80" s="137" t="s">
        <v>1037</v>
      </c>
      <c r="AI80" s="153"/>
      <c r="AJ80" s="161"/>
      <c r="AK80" s="160"/>
      <c r="AL80" s="106"/>
      <c r="AM80" s="106"/>
      <c r="AN80" s="106"/>
      <c r="AO80" s="106"/>
      <c r="AP80" s="106"/>
      <c r="AQ80" s="106"/>
      <c r="AR80" s="106"/>
      <c r="AS80" s="106"/>
      <c r="AT80" s="106"/>
      <c r="AU80" s="106"/>
      <c r="AV80" s="106"/>
      <c r="AW80" s="106"/>
      <c r="AX80" s="106"/>
      <c r="AY80" s="106"/>
      <c r="AZ80" s="106"/>
      <c r="BA80" s="106"/>
      <c r="BB80" s="106"/>
      <c r="BC80" s="106"/>
      <c r="BD80" s="106"/>
      <c r="BE80" s="106"/>
      <c r="BF80" s="106"/>
      <c r="BG80" s="106"/>
      <c r="BH80" s="106"/>
      <c r="BI80" s="106"/>
      <c r="BJ80" s="106"/>
      <c r="BK80" s="106"/>
      <c r="BL80" s="106"/>
      <c r="BM80" s="106"/>
      <c r="BN80" s="106"/>
      <c r="BO80" s="106"/>
      <c r="BP80" s="106"/>
      <c r="BQ80" s="106"/>
      <c r="BR80" s="106"/>
      <c r="BS80" s="106"/>
      <c r="BT80" s="106"/>
      <c r="BU80" s="106"/>
      <c r="BV80" s="106"/>
      <c r="BW80" s="106"/>
      <c r="BX80" s="106"/>
      <c r="BY80" s="106"/>
      <c r="BZ80" s="106"/>
      <c r="CA80" s="106"/>
      <c r="CB80" s="106"/>
      <c r="CC80" s="106"/>
      <c r="CD80" s="106"/>
      <c r="CE80" s="106"/>
      <c r="CF80" s="106"/>
      <c r="CG80" s="106"/>
      <c r="CH80" s="106"/>
      <c r="CI80" s="106"/>
      <c r="CJ80" s="106"/>
      <c r="CK80" s="106"/>
      <c r="CL80" s="106"/>
      <c r="CM80" s="106"/>
      <c r="CN80" s="106"/>
      <c r="CO80" s="106"/>
      <c r="CP80" s="106"/>
      <c r="CQ80" s="106"/>
      <c r="CR80" s="106"/>
      <c r="CS80" s="106"/>
      <c r="CT80" s="106"/>
      <c r="CU80" s="106"/>
      <c r="CV80" s="106"/>
      <c r="CW80" s="106"/>
      <c r="CX80" s="106"/>
      <c r="CY80" s="106"/>
      <c r="CZ80" s="106"/>
      <c r="DA80" s="106"/>
      <c r="DB80" s="106"/>
      <c r="DC80" s="106"/>
      <c r="DD80" s="106"/>
      <c r="DE80" s="106"/>
      <c r="DF80" s="106"/>
      <c r="DG80" s="106"/>
      <c r="DH80" s="106"/>
      <c r="DI80" s="106"/>
      <c r="DJ80" s="106"/>
      <c r="DK80" s="106"/>
      <c r="DL80" s="106"/>
      <c r="DM80" s="106"/>
      <c r="DN80" s="106"/>
      <c r="DO80" s="106"/>
      <c r="DP80" s="106"/>
      <c r="DQ80" s="106"/>
      <c r="DR80" s="106"/>
      <c r="DS80" s="106"/>
      <c r="DT80" s="106"/>
      <c r="DU80" s="106"/>
      <c r="DV80" s="106"/>
      <c r="DW80" s="106"/>
      <c r="DX80" s="106"/>
      <c r="DY80" s="106"/>
      <c r="DZ80" s="106"/>
      <c r="EA80" s="106"/>
      <c r="EB80" s="106"/>
      <c r="EC80" s="106"/>
      <c r="ED80" s="106"/>
      <c r="EE80" s="106"/>
      <c r="EF80" s="106"/>
      <c r="EG80" s="106"/>
      <c r="EH80" s="106"/>
      <c r="EI80" s="106"/>
      <c r="EJ80" s="106"/>
      <c r="EK80" s="106"/>
      <c r="EL80" s="106"/>
      <c r="EM80" s="106"/>
      <c r="EN80" s="106"/>
      <c r="EO80" s="106"/>
      <c r="EP80" s="106"/>
      <c r="EQ80" s="106"/>
      <c r="ER80" s="106"/>
      <c r="ES80" s="106"/>
      <c r="ET80" s="106"/>
      <c r="EU80" s="106"/>
      <c r="EV80" s="106"/>
      <c r="EW80" s="106"/>
      <c r="EX80" s="106"/>
      <c r="EY80" s="106"/>
      <c r="EZ80" s="106"/>
      <c r="FA80" s="106"/>
      <c r="FB80" s="106"/>
      <c r="FC80" s="106"/>
      <c r="FD80" s="106"/>
      <c r="FE80" s="106"/>
      <c r="FF80" s="106"/>
      <c r="FG80" s="106"/>
      <c r="FH80" s="106"/>
      <c r="FI80" s="106"/>
      <c r="FJ80" s="106"/>
    </row>
    <row r="81" spans="1:166">
      <c r="A81" s="135">
        <v>40766</v>
      </c>
      <c r="B81" s="136" t="s">
        <v>355</v>
      </c>
      <c r="C81" s="137" t="s">
        <v>76</v>
      </c>
      <c r="D81" s="138">
        <v>0.19513888888888889</v>
      </c>
      <c r="E81" s="136" t="s">
        <v>1123</v>
      </c>
      <c r="F81" s="136" t="s">
        <v>1124</v>
      </c>
      <c r="G81" s="152" t="s">
        <v>1125</v>
      </c>
      <c r="H81" s="152" t="s">
        <v>1126</v>
      </c>
      <c r="I81" s="137">
        <v>3767</v>
      </c>
      <c r="J81" s="138">
        <v>0.22222222222222221</v>
      </c>
      <c r="K81" s="136" t="s">
        <v>1127</v>
      </c>
      <c r="L81" s="136" t="s">
        <v>1128</v>
      </c>
      <c r="M81" s="152" t="s">
        <v>1129</v>
      </c>
      <c r="N81" s="152" t="s">
        <v>1130</v>
      </c>
      <c r="O81" s="137">
        <v>3769</v>
      </c>
      <c r="P81" s="156">
        <v>2.708333333333332E-2</v>
      </c>
      <c r="Q81" s="157">
        <v>2.7083333327027503E-2</v>
      </c>
      <c r="R81" s="158">
        <v>6.0201449719027593</v>
      </c>
      <c r="S81" s="143">
        <v>310</v>
      </c>
      <c r="T81" s="87">
        <v>5</v>
      </c>
      <c r="U81" s="144" t="s">
        <v>1077</v>
      </c>
      <c r="V81" s="136" t="s">
        <v>1096</v>
      </c>
      <c r="W81" s="145">
        <v>36</v>
      </c>
      <c r="X81" s="145">
        <v>6600</v>
      </c>
      <c r="Y81" s="175">
        <v>9</v>
      </c>
      <c r="Z81" s="159" t="s">
        <v>827</v>
      </c>
      <c r="AA81" s="136" t="s">
        <v>778</v>
      </c>
      <c r="AB81" s="150" t="s">
        <v>780</v>
      </c>
      <c r="AC81" s="150" t="s">
        <v>95</v>
      </c>
      <c r="AD81" s="149"/>
      <c r="AE81" s="150">
        <v>3</v>
      </c>
      <c r="AF81" s="165" t="s">
        <v>780</v>
      </c>
      <c r="AG81" s="152">
        <v>9</v>
      </c>
      <c r="AH81" s="137" t="s">
        <v>1037</v>
      </c>
      <c r="AI81" s="153"/>
      <c r="AJ81" s="161"/>
      <c r="AK81" s="160"/>
      <c r="AL81" s="106"/>
      <c r="AM81" s="106"/>
      <c r="AN81" s="106"/>
      <c r="AO81" s="106"/>
      <c r="AP81" s="106"/>
      <c r="AQ81" s="106"/>
      <c r="AR81" s="106"/>
      <c r="AS81" s="106"/>
      <c r="AT81" s="106"/>
      <c r="AU81" s="106"/>
      <c r="AV81" s="106"/>
      <c r="AW81" s="106"/>
      <c r="AX81" s="106"/>
      <c r="AY81" s="106"/>
      <c r="AZ81" s="106"/>
      <c r="BA81" s="106"/>
      <c r="BB81" s="106"/>
      <c r="BC81" s="106"/>
      <c r="BD81" s="106"/>
      <c r="BE81" s="106"/>
      <c r="BF81" s="106"/>
      <c r="BG81" s="106"/>
      <c r="BH81" s="106"/>
      <c r="BI81" s="106"/>
      <c r="BJ81" s="106"/>
      <c r="BK81" s="106"/>
      <c r="BL81" s="106"/>
      <c r="BM81" s="106"/>
      <c r="BN81" s="106"/>
      <c r="BO81" s="106"/>
      <c r="BP81" s="106"/>
      <c r="BQ81" s="106"/>
      <c r="BR81" s="106"/>
      <c r="BS81" s="106"/>
      <c r="BT81" s="106"/>
      <c r="BU81" s="106"/>
      <c r="BV81" s="106"/>
      <c r="BW81" s="106"/>
      <c r="BX81" s="106"/>
      <c r="BY81" s="106"/>
      <c r="BZ81" s="106"/>
      <c r="CA81" s="106"/>
      <c r="CB81" s="106"/>
      <c r="CC81" s="106"/>
      <c r="CD81" s="106"/>
      <c r="CE81" s="106"/>
      <c r="CF81" s="106"/>
      <c r="CG81" s="106"/>
      <c r="CH81" s="106"/>
      <c r="CI81" s="106"/>
      <c r="CJ81" s="106"/>
      <c r="CK81" s="106"/>
      <c r="CL81" s="106"/>
      <c r="CM81" s="106"/>
      <c r="CN81" s="106"/>
      <c r="CO81" s="106"/>
      <c r="CP81" s="106"/>
      <c r="CQ81" s="106"/>
      <c r="CR81" s="106"/>
      <c r="CS81" s="106"/>
      <c r="CT81" s="106"/>
      <c r="CU81" s="106"/>
      <c r="CV81" s="106"/>
      <c r="CW81" s="106"/>
      <c r="CX81" s="106"/>
      <c r="CY81" s="106"/>
      <c r="CZ81" s="106"/>
      <c r="DA81" s="106"/>
      <c r="DB81" s="106"/>
      <c r="DC81" s="106"/>
      <c r="DD81" s="106"/>
      <c r="DE81" s="106"/>
      <c r="DF81" s="106"/>
      <c r="DG81" s="106"/>
      <c r="DH81" s="106"/>
      <c r="DI81" s="106"/>
      <c r="DJ81" s="106"/>
      <c r="DK81" s="106"/>
      <c r="DL81" s="106"/>
      <c r="DM81" s="106"/>
      <c r="DN81" s="106"/>
      <c r="DO81" s="106"/>
      <c r="DP81" s="106"/>
      <c r="DQ81" s="106"/>
      <c r="DR81" s="106"/>
      <c r="DS81" s="106"/>
      <c r="DT81" s="106"/>
      <c r="DU81" s="106"/>
      <c r="DV81" s="106"/>
      <c r="DW81" s="106"/>
      <c r="DX81" s="106"/>
      <c r="DY81" s="106"/>
      <c r="DZ81" s="106"/>
      <c r="EA81" s="106"/>
      <c r="EB81" s="106"/>
      <c r="EC81" s="106"/>
      <c r="ED81" s="106"/>
      <c r="EE81" s="106"/>
      <c r="EF81" s="106"/>
      <c r="EG81" s="106"/>
      <c r="EH81" s="106"/>
      <c r="EI81" s="106"/>
      <c r="EJ81" s="106"/>
      <c r="EK81" s="106"/>
      <c r="EL81" s="106"/>
      <c r="EM81" s="106"/>
      <c r="EN81" s="106"/>
      <c r="EO81" s="106"/>
      <c r="EP81" s="106"/>
      <c r="EQ81" s="106"/>
      <c r="ER81" s="106"/>
      <c r="ES81" s="106"/>
      <c r="ET81" s="106"/>
      <c r="EU81" s="106"/>
      <c r="EV81" s="106"/>
      <c r="EW81" s="106"/>
      <c r="EX81" s="106"/>
      <c r="EY81" s="106"/>
      <c r="EZ81" s="106"/>
      <c r="FA81" s="106"/>
      <c r="FB81" s="106"/>
      <c r="FC81" s="106"/>
      <c r="FD81" s="106"/>
      <c r="FE81" s="106"/>
      <c r="FF81" s="106"/>
      <c r="FG81" s="106"/>
      <c r="FH81" s="106"/>
      <c r="FI81" s="106"/>
      <c r="FJ81" s="106"/>
    </row>
    <row r="82" spans="1:166">
      <c r="A82" s="135">
        <v>40766</v>
      </c>
      <c r="B82" s="136" t="s">
        <v>278</v>
      </c>
      <c r="C82" s="137" t="s">
        <v>76</v>
      </c>
      <c r="D82" s="138">
        <v>0.22222222222222221</v>
      </c>
      <c r="E82" s="136" t="s">
        <v>1127</v>
      </c>
      <c r="F82" s="136" t="s">
        <v>1131</v>
      </c>
      <c r="G82" s="152" t="s">
        <v>1129</v>
      </c>
      <c r="H82" s="152" t="s">
        <v>1132</v>
      </c>
      <c r="I82" s="137">
        <v>3769</v>
      </c>
      <c r="J82" s="138">
        <v>0.24722222222222223</v>
      </c>
      <c r="K82" s="136" t="s">
        <v>1133</v>
      </c>
      <c r="L82" s="136" t="s">
        <v>1134</v>
      </c>
      <c r="M82" s="152" t="s">
        <v>1135</v>
      </c>
      <c r="N82" s="152" t="s">
        <v>1136</v>
      </c>
      <c r="O82" s="137">
        <v>3766</v>
      </c>
      <c r="P82" s="156">
        <v>2.5000000000000022E-2</v>
      </c>
      <c r="Q82" s="157">
        <v>2.5000000001455192E-2</v>
      </c>
      <c r="R82" s="158">
        <v>5.5088370575567378</v>
      </c>
      <c r="S82" s="143">
        <v>315</v>
      </c>
      <c r="T82" s="87">
        <v>5</v>
      </c>
      <c r="U82" s="144" t="s">
        <v>1077</v>
      </c>
      <c r="V82" s="136" t="s">
        <v>1096</v>
      </c>
      <c r="W82" s="145">
        <v>36</v>
      </c>
      <c r="X82" s="145">
        <v>6600</v>
      </c>
      <c r="Y82" s="175">
        <v>9</v>
      </c>
      <c r="Z82" s="159" t="s">
        <v>95</v>
      </c>
      <c r="AA82" s="136" t="s">
        <v>778</v>
      </c>
      <c r="AB82" s="150" t="s">
        <v>902</v>
      </c>
      <c r="AC82" s="150" t="s">
        <v>1137</v>
      </c>
      <c r="AD82" s="149">
        <v>11</v>
      </c>
      <c r="AE82" s="150">
        <v>3</v>
      </c>
      <c r="AF82" s="165" t="s">
        <v>780</v>
      </c>
      <c r="AG82" s="152">
        <v>11</v>
      </c>
      <c r="AH82" s="137" t="s">
        <v>1037</v>
      </c>
      <c r="AI82" s="153"/>
      <c r="AJ82" s="154" t="s">
        <v>1138</v>
      </c>
      <c r="AK82" s="160"/>
      <c r="AL82" s="106"/>
      <c r="AM82" s="106"/>
      <c r="AN82" s="106"/>
      <c r="AO82" s="106"/>
      <c r="AP82" s="106"/>
      <c r="AQ82" s="106"/>
      <c r="AR82" s="106"/>
      <c r="AS82" s="106"/>
      <c r="AT82" s="106"/>
      <c r="AU82" s="106"/>
      <c r="AV82" s="106"/>
      <c r="AW82" s="106"/>
      <c r="AX82" s="106"/>
      <c r="AY82" s="106"/>
      <c r="AZ82" s="106"/>
      <c r="BA82" s="106"/>
      <c r="BB82" s="106"/>
      <c r="BC82" s="106"/>
      <c r="BD82" s="106"/>
      <c r="BE82" s="106"/>
      <c r="BF82" s="106"/>
      <c r="BG82" s="106"/>
      <c r="BH82" s="106"/>
      <c r="BI82" s="106"/>
      <c r="BJ82" s="106"/>
      <c r="BK82" s="106"/>
      <c r="BL82" s="106"/>
      <c r="BM82" s="106"/>
      <c r="BN82" s="106"/>
      <c r="BO82" s="106"/>
      <c r="BP82" s="106"/>
      <c r="BQ82" s="106"/>
      <c r="BR82" s="106"/>
      <c r="BS82" s="106"/>
      <c r="BT82" s="106"/>
      <c r="BU82" s="106"/>
      <c r="BV82" s="106"/>
      <c r="BW82" s="106"/>
      <c r="BX82" s="106"/>
      <c r="BY82" s="106"/>
      <c r="BZ82" s="106"/>
      <c r="CA82" s="106"/>
      <c r="CB82" s="106"/>
      <c r="CC82" s="106"/>
      <c r="CD82" s="106"/>
      <c r="CE82" s="106"/>
      <c r="CF82" s="106"/>
      <c r="CG82" s="106"/>
      <c r="CH82" s="106"/>
      <c r="CI82" s="106"/>
      <c r="CJ82" s="106"/>
      <c r="CK82" s="106"/>
      <c r="CL82" s="106"/>
      <c r="CM82" s="106"/>
      <c r="CN82" s="106"/>
      <c r="CO82" s="106"/>
      <c r="CP82" s="106"/>
      <c r="CQ82" s="106"/>
      <c r="CR82" s="106"/>
      <c r="CS82" s="106"/>
      <c r="CT82" s="106"/>
      <c r="CU82" s="106"/>
      <c r="CV82" s="106"/>
      <c r="CW82" s="106"/>
      <c r="CX82" s="106"/>
      <c r="CY82" s="106"/>
      <c r="CZ82" s="106"/>
      <c r="DA82" s="106"/>
      <c r="DB82" s="106"/>
      <c r="DC82" s="106"/>
      <c r="DD82" s="106"/>
      <c r="DE82" s="106"/>
      <c r="DF82" s="106"/>
      <c r="DG82" s="106"/>
      <c r="DH82" s="106"/>
      <c r="DI82" s="106"/>
      <c r="DJ82" s="106"/>
      <c r="DK82" s="106"/>
      <c r="DL82" s="106"/>
      <c r="DM82" s="106"/>
      <c r="DN82" s="106"/>
      <c r="DO82" s="106"/>
      <c r="DP82" s="106"/>
      <c r="DQ82" s="106"/>
      <c r="DR82" s="106"/>
      <c r="DS82" s="106"/>
      <c r="DT82" s="106"/>
      <c r="DU82" s="106"/>
      <c r="DV82" s="106"/>
      <c r="DW82" s="106"/>
      <c r="DX82" s="106"/>
      <c r="DY82" s="106"/>
      <c r="DZ82" s="106"/>
      <c r="EA82" s="106"/>
      <c r="EB82" s="106"/>
      <c r="EC82" s="106"/>
      <c r="ED82" s="106"/>
      <c r="EE82" s="106"/>
      <c r="EF82" s="106"/>
      <c r="EG82" s="106"/>
      <c r="EH82" s="106"/>
      <c r="EI82" s="106"/>
      <c r="EJ82" s="106"/>
      <c r="EK82" s="106"/>
      <c r="EL82" s="106"/>
      <c r="EM82" s="106"/>
      <c r="EN82" s="106"/>
      <c r="EO82" s="106"/>
      <c r="EP82" s="106"/>
      <c r="EQ82" s="106"/>
      <c r="ER82" s="106"/>
      <c r="ES82" s="106"/>
      <c r="ET82" s="106"/>
      <c r="EU82" s="106"/>
      <c r="EV82" s="106"/>
      <c r="EW82" s="106"/>
      <c r="EX82" s="106"/>
      <c r="EY82" s="106"/>
      <c r="EZ82" s="106"/>
      <c r="FA82" s="106"/>
      <c r="FB82" s="106"/>
      <c r="FC82" s="106"/>
      <c r="FD82" s="106"/>
      <c r="FE82" s="106"/>
      <c r="FF82" s="106"/>
      <c r="FG82" s="106"/>
      <c r="FH82" s="106"/>
      <c r="FI82" s="106"/>
      <c r="FJ82" s="106"/>
    </row>
    <row r="83" spans="1:166">
      <c r="A83" s="135">
        <v>40766</v>
      </c>
      <c r="B83" s="136" t="s">
        <v>278</v>
      </c>
      <c r="C83" s="137" t="s">
        <v>76</v>
      </c>
      <c r="D83" s="138">
        <v>0.24722222222222223</v>
      </c>
      <c r="E83" s="136" t="s">
        <v>1133</v>
      </c>
      <c r="F83" s="136" t="s">
        <v>1134</v>
      </c>
      <c r="G83" s="152" t="s">
        <v>1135</v>
      </c>
      <c r="H83" s="152" t="s">
        <v>1136</v>
      </c>
      <c r="I83" s="137">
        <v>3766</v>
      </c>
      <c r="J83" s="138">
        <v>0.26874999999999999</v>
      </c>
      <c r="K83" s="136" t="s">
        <v>1139</v>
      </c>
      <c r="L83" s="136" t="s">
        <v>1140</v>
      </c>
      <c r="M83" s="152" t="s">
        <v>1141</v>
      </c>
      <c r="N83" s="152" t="s">
        <v>1142</v>
      </c>
      <c r="O83" s="137">
        <v>3764</v>
      </c>
      <c r="P83" s="156">
        <v>2.1527777777777757E-2</v>
      </c>
      <c r="Q83" s="157">
        <v>2.1527777782466728E-2</v>
      </c>
      <c r="R83" s="158">
        <v>4.8429940100741646</v>
      </c>
      <c r="S83" s="143">
        <v>307</v>
      </c>
      <c r="T83" s="87">
        <v>5</v>
      </c>
      <c r="U83" s="144" t="s">
        <v>1077</v>
      </c>
      <c r="V83" s="136" t="s">
        <v>1096</v>
      </c>
      <c r="W83" s="145">
        <v>36</v>
      </c>
      <c r="X83" s="145">
        <v>6600</v>
      </c>
      <c r="Y83" s="175">
        <v>9</v>
      </c>
      <c r="Z83" s="159" t="s">
        <v>95</v>
      </c>
      <c r="AA83" s="136" t="s">
        <v>778</v>
      </c>
      <c r="AB83" s="150" t="s">
        <v>902</v>
      </c>
      <c r="AC83" s="149" t="s">
        <v>1137</v>
      </c>
      <c r="AD83" s="149">
        <v>11</v>
      </c>
      <c r="AE83" s="150">
        <v>3</v>
      </c>
      <c r="AF83" s="151" t="s">
        <v>780</v>
      </c>
      <c r="AG83" s="152">
        <v>7</v>
      </c>
      <c r="AH83" s="137" t="s">
        <v>1037</v>
      </c>
      <c r="AI83" s="153"/>
      <c r="AJ83" s="161"/>
      <c r="AK83" s="160"/>
      <c r="AL83" s="106"/>
      <c r="AM83" s="106"/>
      <c r="AN83" s="106"/>
      <c r="AO83" s="106"/>
      <c r="AP83" s="106"/>
      <c r="AQ83" s="106"/>
      <c r="AR83" s="106"/>
      <c r="AS83" s="106"/>
      <c r="AT83" s="106"/>
      <c r="AU83" s="106"/>
      <c r="AV83" s="106"/>
      <c r="AW83" s="106"/>
      <c r="AX83" s="106"/>
      <c r="AY83" s="106"/>
      <c r="AZ83" s="106"/>
      <c r="BA83" s="106"/>
      <c r="BB83" s="106"/>
      <c r="BC83" s="106"/>
      <c r="BD83" s="106"/>
      <c r="BE83" s="106"/>
      <c r="BF83" s="106"/>
      <c r="BG83" s="106"/>
      <c r="BH83" s="106"/>
      <c r="BI83" s="106"/>
      <c r="BJ83" s="106"/>
      <c r="BK83" s="106"/>
      <c r="BL83" s="106"/>
      <c r="BM83" s="106"/>
      <c r="BN83" s="106"/>
      <c r="BO83" s="106"/>
      <c r="BP83" s="106"/>
      <c r="BQ83" s="106"/>
      <c r="BR83" s="106"/>
      <c r="BS83" s="106"/>
      <c r="BT83" s="106"/>
      <c r="BU83" s="106"/>
      <c r="BV83" s="106"/>
      <c r="BW83" s="106"/>
      <c r="BX83" s="106"/>
      <c r="BY83" s="106"/>
      <c r="BZ83" s="106"/>
      <c r="CA83" s="106"/>
      <c r="CB83" s="106"/>
      <c r="CC83" s="106"/>
      <c r="CD83" s="106"/>
      <c r="CE83" s="106"/>
      <c r="CF83" s="106"/>
      <c r="CG83" s="106"/>
      <c r="CH83" s="106"/>
      <c r="CI83" s="106"/>
      <c r="CJ83" s="106"/>
      <c r="CK83" s="106"/>
      <c r="CL83" s="106"/>
      <c r="CM83" s="106"/>
      <c r="CN83" s="106"/>
      <c r="CO83" s="106"/>
      <c r="CP83" s="106"/>
      <c r="CQ83" s="106"/>
      <c r="CR83" s="106"/>
      <c r="CS83" s="106"/>
      <c r="CT83" s="106"/>
      <c r="CU83" s="106"/>
      <c r="CV83" s="106"/>
      <c r="CW83" s="106"/>
      <c r="CX83" s="106"/>
      <c r="CY83" s="106"/>
      <c r="CZ83" s="106"/>
      <c r="DA83" s="106"/>
      <c r="DB83" s="106"/>
      <c r="DC83" s="106"/>
      <c r="DD83" s="106"/>
      <c r="DE83" s="106"/>
      <c r="DF83" s="106"/>
      <c r="DG83" s="106"/>
      <c r="DH83" s="106"/>
      <c r="DI83" s="106"/>
      <c r="DJ83" s="106"/>
      <c r="DK83" s="106"/>
      <c r="DL83" s="106"/>
      <c r="DM83" s="106"/>
      <c r="DN83" s="106"/>
      <c r="DO83" s="106"/>
      <c r="DP83" s="106"/>
      <c r="DQ83" s="106"/>
      <c r="DR83" s="106"/>
      <c r="DS83" s="106"/>
      <c r="DT83" s="106"/>
      <c r="DU83" s="106"/>
      <c r="DV83" s="106"/>
      <c r="DW83" s="106"/>
      <c r="DX83" s="106"/>
      <c r="DY83" s="106"/>
      <c r="DZ83" s="106"/>
      <c r="EA83" s="106"/>
      <c r="EB83" s="106"/>
      <c r="EC83" s="106"/>
      <c r="ED83" s="106"/>
      <c r="EE83" s="106"/>
      <c r="EF83" s="106"/>
      <c r="EG83" s="106"/>
      <c r="EH83" s="106"/>
      <c r="EI83" s="106"/>
      <c r="EJ83" s="106"/>
      <c r="EK83" s="106"/>
      <c r="EL83" s="106"/>
      <c r="EM83" s="106"/>
      <c r="EN83" s="106"/>
      <c r="EO83" s="106"/>
      <c r="EP83" s="106"/>
      <c r="EQ83" s="106"/>
      <c r="ER83" s="106"/>
      <c r="ES83" s="106"/>
      <c r="ET83" s="106"/>
      <c r="EU83" s="106"/>
      <c r="EV83" s="106"/>
      <c r="EW83" s="106"/>
      <c r="EX83" s="106"/>
      <c r="EY83" s="106"/>
      <c r="EZ83" s="106"/>
      <c r="FA83" s="106"/>
      <c r="FB83" s="106"/>
      <c r="FC83" s="106"/>
      <c r="FD83" s="106"/>
      <c r="FE83" s="106"/>
      <c r="FF83" s="106"/>
      <c r="FG83" s="106"/>
      <c r="FH83" s="106"/>
      <c r="FI83" s="106"/>
      <c r="FJ83" s="106"/>
    </row>
    <row r="84" spans="1:166">
      <c r="A84" s="135">
        <v>40766</v>
      </c>
      <c r="B84" s="136" t="s">
        <v>1143</v>
      </c>
      <c r="C84" s="137" t="s">
        <v>76</v>
      </c>
      <c r="D84" s="138">
        <v>0.26874999999999999</v>
      </c>
      <c r="E84" s="136" t="s">
        <v>1139</v>
      </c>
      <c r="F84" s="136" t="s">
        <v>1140</v>
      </c>
      <c r="G84" s="152" t="s">
        <v>1141</v>
      </c>
      <c r="H84" s="152" t="s">
        <v>1142</v>
      </c>
      <c r="I84" s="137">
        <v>3764</v>
      </c>
      <c r="J84" s="138">
        <v>0.28958333333333336</v>
      </c>
      <c r="K84" s="136" t="s">
        <v>1144</v>
      </c>
      <c r="L84" s="136" t="s">
        <v>1145</v>
      </c>
      <c r="M84" s="152" t="s">
        <v>1146</v>
      </c>
      <c r="N84" s="152" t="s">
        <v>1147</v>
      </c>
      <c r="O84" s="137">
        <v>3778</v>
      </c>
      <c r="P84" s="156">
        <v>2.083333333333337E-2</v>
      </c>
      <c r="Q84" s="157">
        <v>2.0833333328482695E-2</v>
      </c>
      <c r="R84" s="158">
        <v>4.4874585092660686</v>
      </c>
      <c r="S84" s="143">
        <v>307</v>
      </c>
      <c r="T84" s="87">
        <v>5</v>
      </c>
      <c r="U84" s="144" t="s">
        <v>1077</v>
      </c>
      <c r="V84" s="136" t="s">
        <v>1096</v>
      </c>
      <c r="W84" s="145">
        <v>36</v>
      </c>
      <c r="X84" s="145">
        <v>6600</v>
      </c>
      <c r="Y84" s="175">
        <v>9</v>
      </c>
      <c r="Z84" s="159" t="s">
        <v>827</v>
      </c>
      <c r="AA84" s="136" t="s">
        <v>778</v>
      </c>
      <c r="AB84" s="150" t="s">
        <v>976</v>
      </c>
      <c r="AC84" s="150" t="s">
        <v>95</v>
      </c>
      <c r="AD84" s="149"/>
      <c r="AE84" s="150">
        <v>3</v>
      </c>
      <c r="AF84" s="151" t="s">
        <v>780</v>
      </c>
      <c r="AG84" s="152">
        <v>8</v>
      </c>
      <c r="AH84" s="137" t="s">
        <v>1037</v>
      </c>
      <c r="AI84" s="153"/>
      <c r="AJ84" s="154" t="s">
        <v>1148</v>
      </c>
      <c r="AK84" s="160"/>
      <c r="AL84" s="106"/>
      <c r="AM84" s="106"/>
      <c r="AN84" s="106"/>
      <c r="AO84" s="106"/>
      <c r="AP84" s="106"/>
      <c r="AQ84" s="106"/>
      <c r="AR84" s="106"/>
      <c r="AS84" s="106"/>
      <c r="AT84" s="106"/>
      <c r="AU84" s="106"/>
      <c r="AV84" s="106"/>
      <c r="AW84" s="106"/>
      <c r="AX84" s="106"/>
      <c r="AY84" s="106"/>
      <c r="AZ84" s="106"/>
      <c r="BA84" s="106"/>
      <c r="BB84" s="106"/>
      <c r="BC84" s="106"/>
      <c r="BD84" s="106"/>
      <c r="BE84" s="106"/>
      <c r="BF84" s="106"/>
      <c r="BG84" s="106"/>
      <c r="BH84" s="106"/>
      <c r="BI84" s="106"/>
      <c r="BJ84" s="106"/>
      <c r="BK84" s="106"/>
      <c r="BL84" s="106"/>
      <c r="BM84" s="106"/>
      <c r="BN84" s="106"/>
      <c r="BO84" s="106"/>
      <c r="BP84" s="106"/>
      <c r="BQ84" s="106"/>
      <c r="BR84" s="106"/>
      <c r="BS84" s="106"/>
      <c r="BT84" s="106"/>
      <c r="BU84" s="106"/>
      <c r="BV84" s="106"/>
      <c r="BW84" s="106"/>
      <c r="BX84" s="106"/>
      <c r="BY84" s="106"/>
      <c r="BZ84" s="106"/>
      <c r="CA84" s="106"/>
      <c r="CB84" s="106"/>
      <c r="CC84" s="106"/>
      <c r="CD84" s="106"/>
      <c r="CE84" s="106"/>
      <c r="CF84" s="106"/>
      <c r="CG84" s="106"/>
      <c r="CH84" s="106"/>
      <c r="CI84" s="106"/>
      <c r="CJ84" s="106"/>
      <c r="CK84" s="106"/>
      <c r="CL84" s="106"/>
      <c r="CM84" s="106"/>
      <c r="CN84" s="106"/>
      <c r="CO84" s="106"/>
      <c r="CP84" s="106"/>
      <c r="CQ84" s="106"/>
      <c r="CR84" s="106"/>
      <c r="CS84" s="106"/>
      <c r="CT84" s="106"/>
      <c r="CU84" s="106"/>
      <c r="CV84" s="106"/>
      <c r="CW84" s="106"/>
      <c r="CX84" s="106"/>
      <c r="CY84" s="106"/>
      <c r="CZ84" s="106"/>
      <c r="DA84" s="106"/>
      <c r="DB84" s="106"/>
      <c r="DC84" s="106"/>
      <c r="DD84" s="106"/>
      <c r="DE84" s="106"/>
      <c r="DF84" s="106"/>
      <c r="DG84" s="106"/>
      <c r="DH84" s="106"/>
      <c r="DI84" s="106"/>
      <c r="DJ84" s="106"/>
      <c r="DK84" s="106"/>
      <c r="DL84" s="106"/>
      <c r="DM84" s="106"/>
      <c r="DN84" s="106"/>
      <c r="DO84" s="106"/>
      <c r="DP84" s="106"/>
      <c r="DQ84" s="106"/>
      <c r="DR84" s="106"/>
      <c r="DS84" s="106"/>
      <c r="DT84" s="106"/>
      <c r="DU84" s="106"/>
      <c r="DV84" s="106"/>
      <c r="DW84" s="106"/>
      <c r="DX84" s="106"/>
      <c r="DY84" s="106"/>
      <c r="DZ84" s="106"/>
      <c r="EA84" s="106"/>
      <c r="EB84" s="106"/>
      <c r="EC84" s="106"/>
      <c r="ED84" s="106"/>
      <c r="EE84" s="106"/>
      <c r="EF84" s="106"/>
      <c r="EG84" s="106"/>
      <c r="EH84" s="106"/>
      <c r="EI84" s="106"/>
      <c r="EJ84" s="106"/>
      <c r="EK84" s="106"/>
      <c r="EL84" s="106"/>
      <c r="EM84" s="106"/>
      <c r="EN84" s="106"/>
      <c r="EO84" s="106"/>
      <c r="EP84" s="106"/>
      <c r="EQ84" s="106"/>
      <c r="ER84" s="106"/>
      <c r="ES84" s="106"/>
      <c r="ET84" s="106"/>
      <c r="EU84" s="106"/>
      <c r="EV84" s="106"/>
      <c r="EW84" s="106"/>
      <c r="EX84" s="106"/>
      <c r="EY84" s="106"/>
      <c r="EZ84" s="106"/>
      <c r="FA84" s="106"/>
      <c r="FB84" s="106"/>
      <c r="FC84" s="106"/>
      <c r="FD84" s="106"/>
      <c r="FE84" s="106"/>
      <c r="FF84" s="106"/>
      <c r="FG84" s="106"/>
      <c r="FH84" s="106"/>
      <c r="FI84" s="106"/>
      <c r="FJ84" s="106"/>
    </row>
    <row r="85" spans="1:166">
      <c r="A85" s="135">
        <v>40766</v>
      </c>
      <c r="B85" s="136" t="s">
        <v>854</v>
      </c>
      <c r="C85" s="137" t="s">
        <v>76</v>
      </c>
      <c r="D85" s="138">
        <v>0.28958333333333336</v>
      </c>
      <c r="E85" s="136" t="s">
        <v>1144</v>
      </c>
      <c r="F85" s="136" t="s">
        <v>1145</v>
      </c>
      <c r="G85" s="152" t="s">
        <v>1146</v>
      </c>
      <c r="H85" s="152" t="s">
        <v>1147</v>
      </c>
      <c r="I85" s="137">
        <v>3778</v>
      </c>
      <c r="J85" s="138">
        <v>0.31180555555555556</v>
      </c>
      <c r="K85" s="136" t="s">
        <v>1149</v>
      </c>
      <c r="L85" s="136" t="s">
        <v>1150</v>
      </c>
      <c r="M85" s="152" t="s">
        <v>1151</v>
      </c>
      <c r="N85" s="152" t="s">
        <v>1152</v>
      </c>
      <c r="O85" s="137">
        <v>3769</v>
      </c>
      <c r="P85" s="156">
        <v>2.2222222222222199E-2</v>
      </c>
      <c r="Q85" s="157">
        <v>2.2222222221898846E-2</v>
      </c>
      <c r="R85" s="158">
        <v>4.9592943420518836</v>
      </c>
      <c r="S85" s="143">
        <v>312</v>
      </c>
      <c r="T85" s="87">
        <v>5</v>
      </c>
      <c r="U85" s="144" t="s">
        <v>1077</v>
      </c>
      <c r="V85" s="136" t="s">
        <v>1096</v>
      </c>
      <c r="W85" s="145">
        <v>36</v>
      </c>
      <c r="X85" s="145">
        <v>6600</v>
      </c>
      <c r="Y85" s="175">
        <v>9</v>
      </c>
      <c r="Z85" s="159" t="s">
        <v>827</v>
      </c>
      <c r="AA85" s="136" t="s">
        <v>778</v>
      </c>
      <c r="AB85" s="150" t="s">
        <v>976</v>
      </c>
      <c r="AC85" s="150" t="s">
        <v>95</v>
      </c>
      <c r="AD85" s="149"/>
      <c r="AE85" s="150">
        <v>3</v>
      </c>
      <c r="AF85" s="165" t="s">
        <v>780</v>
      </c>
      <c r="AG85" s="152">
        <v>10</v>
      </c>
      <c r="AH85" s="137" t="s">
        <v>1037</v>
      </c>
      <c r="AI85" s="153"/>
      <c r="AJ85" s="154" t="s">
        <v>1038</v>
      </c>
      <c r="AK85" s="160"/>
      <c r="AL85" s="106"/>
      <c r="AM85" s="106"/>
      <c r="AN85" s="106"/>
      <c r="AO85" s="106"/>
      <c r="AP85" s="106"/>
      <c r="AQ85" s="106"/>
      <c r="AR85" s="106"/>
      <c r="AS85" s="106"/>
      <c r="AT85" s="106"/>
      <c r="AU85" s="106"/>
      <c r="AV85" s="106"/>
      <c r="AW85" s="106"/>
      <c r="AX85" s="106"/>
      <c r="AY85" s="106"/>
      <c r="AZ85" s="106"/>
      <c r="BA85" s="106"/>
      <c r="BB85" s="106"/>
      <c r="BC85" s="106"/>
      <c r="BD85" s="106"/>
      <c r="BE85" s="106"/>
      <c r="BF85" s="106"/>
      <c r="BG85" s="106"/>
      <c r="BH85" s="106"/>
      <c r="BI85" s="106"/>
      <c r="BJ85" s="106"/>
      <c r="BK85" s="106"/>
      <c r="BL85" s="106"/>
      <c r="BM85" s="106"/>
      <c r="BN85" s="106"/>
      <c r="BO85" s="106"/>
      <c r="BP85" s="106"/>
      <c r="BQ85" s="106"/>
      <c r="BR85" s="106"/>
      <c r="BS85" s="106"/>
      <c r="BT85" s="106"/>
      <c r="BU85" s="106"/>
      <c r="BV85" s="106"/>
      <c r="BW85" s="106"/>
      <c r="BX85" s="106"/>
      <c r="BY85" s="106"/>
      <c r="BZ85" s="106"/>
      <c r="CA85" s="106"/>
      <c r="CB85" s="106"/>
      <c r="CC85" s="106"/>
      <c r="CD85" s="106"/>
      <c r="CE85" s="106"/>
      <c r="CF85" s="106"/>
      <c r="CG85" s="106"/>
      <c r="CH85" s="106"/>
      <c r="CI85" s="106"/>
      <c r="CJ85" s="106"/>
      <c r="CK85" s="106"/>
      <c r="CL85" s="106"/>
      <c r="CM85" s="106"/>
      <c r="CN85" s="106"/>
      <c r="CO85" s="106"/>
      <c r="CP85" s="106"/>
      <c r="CQ85" s="106"/>
      <c r="CR85" s="106"/>
      <c r="CS85" s="106"/>
      <c r="CT85" s="106"/>
      <c r="CU85" s="106"/>
      <c r="CV85" s="106"/>
      <c r="CW85" s="106"/>
      <c r="CX85" s="106"/>
      <c r="CY85" s="106"/>
      <c r="CZ85" s="106"/>
      <c r="DA85" s="106"/>
      <c r="DB85" s="106"/>
      <c r="DC85" s="106"/>
      <c r="DD85" s="106"/>
      <c r="DE85" s="106"/>
      <c r="DF85" s="106"/>
      <c r="DG85" s="106"/>
      <c r="DH85" s="106"/>
      <c r="DI85" s="106"/>
      <c r="DJ85" s="106"/>
      <c r="DK85" s="106"/>
      <c r="DL85" s="106"/>
      <c r="DM85" s="106"/>
      <c r="DN85" s="106"/>
      <c r="DO85" s="106"/>
      <c r="DP85" s="106"/>
      <c r="DQ85" s="106"/>
      <c r="DR85" s="106"/>
      <c r="DS85" s="106"/>
      <c r="DT85" s="106"/>
      <c r="DU85" s="106"/>
      <c r="DV85" s="106"/>
      <c r="DW85" s="106"/>
      <c r="DX85" s="106"/>
      <c r="DY85" s="106"/>
      <c r="DZ85" s="106"/>
      <c r="EA85" s="106"/>
      <c r="EB85" s="106"/>
      <c r="EC85" s="106"/>
      <c r="ED85" s="106"/>
      <c r="EE85" s="106"/>
      <c r="EF85" s="106"/>
      <c r="EG85" s="106"/>
      <c r="EH85" s="106"/>
      <c r="EI85" s="106"/>
      <c r="EJ85" s="106"/>
      <c r="EK85" s="106"/>
      <c r="EL85" s="106"/>
      <c r="EM85" s="106"/>
      <c r="EN85" s="106"/>
      <c r="EO85" s="106"/>
      <c r="EP85" s="106"/>
      <c r="EQ85" s="106"/>
      <c r="ER85" s="106"/>
      <c r="ES85" s="106"/>
      <c r="ET85" s="106"/>
      <c r="EU85" s="106"/>
      <c r="EV85" s="106"/>
      <c r="EW85" s="106"/>
      <c r="EX85" s="106"/>
      <c r="EY85" s="106"/>
      <c r="EZ85" s="106"/>
      <c r="FA85" s="106"/>
      <c r="FB85" s="106"/>
      <c r="FC85" s="106"/>
      <c r="FD85" s="106"/>
      <c r="FE85" s="106"/>
      <c r="FF85" s="106"/>
      <c r="FG85" s="106"/>
      <c r="FH85" s="106"/>
      <c r="FI85" s="106"/>
      <c r="FJ85" s="106"/>
    </row>
    <row r="86" spans="1:166">
      <c r="A86" s="135">
        <v>40766</v>
      </c>
      <c r="B86" s="136" t="s">
        <v>854</v>
      </c>
      <c r="C86" s="137" t="s">
        <v>76</v>
      </c>
      <c r="D86" s="138">
        <v>0.31180555555555556</v>
      </c>
      <c r="E86" s="136" t="s">
        <v>1149</v>
      </c>
      <c r="F86" s="136" t="s">
        <v>1150</v>
      </c>
      <c r="G86" s="152" t="s">
        <v>1151</v>
      </c>
      <c r="H86" s="152" t="s">
        <v>1152</v>
      </c>
      <c r="I86" s="137">
        <v>3769</v>
      </c>
      <c r="J86" s="138">
        <v>0.3347222222222222</v>
      </c>
      <c r="K86" s="136" t="s">
        <v>1153</v>
      </c>
      <c r="L86" s="136" t="s">
        <v>1154</v>
      </c>
      <c r="M86" s="152" t="s">
        <v>1155</v>
      </c>
      <c r="N86" s="152" t="s">
        <v>1156</v>
      </c>
      <c r="O86" s="137">
        <v>3772</v>
      </c>
      <c r="P86" s="156">
        <v>2.2916666666666641E-2</v>
      </c>
      <c r="Q86" s="157">
        <v>2.2916666668606922E-2</v>
      </c>
      <c r="R86" s="158">
        <v>4.8900129988416099</v>
      </c>
      <c r="S86" s="143">
        <v>311</v>
      </c>
      <c r="T86" s="87">
        <v>5</v>
      </c>
      <c r="U86" s="144" t="s">
        <v>1077</v>
      </c>
      <c r="V86" s="136" t="s">
        <v>1096</v>
      </c>
      <c r="W86" s="145">
        <v>36</v>
      </c>
      <c r="X86" s="145">
        <v>6600</v>
      </c>
      <c r="Y86" s="175">
        <v>9</v>
      </c>
      <c r="Z86" s="159" t="s">
        <v>827</v>
      </c>
      <c r="AA86" s="136" t="s">
        <v>778</v>
      </c>
      <c r="AB86" s="150" t="s">
        <v>958</v>
      </c>
      <c r="AC86" s="150" t="s">
        <v>95</v>
      </c>
      <c r="AD86" s="149"/>
      <c r="AE86" s="150">
        <v>3</v>
      </c>
      <c r="AF86" s="165" t="s">
        <v>780</v>
      </c>
      <c r="AG86" s="152">
        <v>10</v>
      </c>
      <c r="AH86" s="137" t="s">
        <v>1037</v>
      </c>
      <c r="AI86" s="153"/>
      <c r="AJ86" s="154" t="s">
        <v>1038</v>
      </c>
      <c r="AK86" s="160"/>
      <c r="AL86" s="106"/>
      <c r="AM86" s="106"/>
      <c r="AN86" s="106"/>
      <c r="AO86" s="106"/>
      <c r="AP86" s="106"/>
      <c r="AQ86" s="106"/>
      <c r="AR86" s="106"/>
      <c r="AS86" s="106"/>
      <c r="AT86" s="106"/>
      <c r="AU86" s="106"/>
      <c r="AV86" s="106"/>
      <c r="AW86" s="106"/>
      <c r="AX86" s="106"/>
      <c r="AY86" s="106"/>
      <c r="AZ86" s="106"/>
      <c r="BA86" s="106"/>
      <c r="BB86" s="106"/>
      <c r="BC86" s="106"/>
      <c r="BD86" s="106"/>
      <c r="BE86" s="106"/>
      <c r="BF86" s="106"/>
      <c r="BG86" s="106"/>
      <c r="BH86" s="106"/>
      <c r="BI86" s="106"/>
      <c r="BJ86" s="106"/>
      <c r="BK86" s="106"/>
      <c r="BL86" s="106"/>
      <c r="BM86" s="106"/>
      <c r="BN86" s="106"/>
      <c r="BO86" s="106"/>
      <c r="BP86" s="106"/>
      <c r="BQ86" s="106"/>
      <c r="BR86" s="106"/>
      <c r="BS86" s="106"/>
      <c r="BT86" s="106"/>
      <c r="BU86" s="106"/>
      <c r="BV86" s="106"/>
      <c r="BW86" s="106"/>
      <c r="BX86" s="106"/>
      <c r="BY86" s="106"/>
      <c r="BZ86" s="106"/>
      <c r="CA86" s="106"/>
      <c r="CB86" s="106"/>
      <c r="CC86" s="106"/>
      <c r="CD86" s="106"/>
      <c r="CE86" s="106"/>
      <c r="CF86" s="106"/>
      <c r="CG86" s="106"/>
      <c r="CH86" s="106"/>
      <c r="CI86" s="106"/>
      <c r="CJ86" s="106"/>
      <c r="CK86" s="106"/>
      <c r="CL86" s="106"/>
      <c r="CM86" s="106"/>
      <c r="CN86" s="106"/>
      <c r="CO86" s="106"/>
      <c r="CP86" s="106"/>
      <c r="CQ86" s="106"/>
      <c r="CR86" s="106"/>
      <c r="CS86" s="106"/>
      <c r="CT86" s="106"/>
      <c r="CU86" s="106"/>
      <c r="CV86" s="106"/>
      <c r="CW86" s="106"/>
      <c r="CX86" s="106"/>
      <c r="CY86" s="106"/>
      <c r="CZ86" s="106"/>
      <c r="DA86" s="106"/>
      <c r="DB86" s="106"/>
      <c r="DC86" s="106"/>
      <c r="DD86" s="106"/>
      <c r="DE86" s="106"/>
      <c r="DF86" s="106"/>
      <c r="DG86" s="106"/>
      <c r="DH86" s="106"/>
      <c r="DI86" s="106"/>
      <c r="DJ86" s="106"/>
      <c r="DK86" s="106"/>
      <c r="DL86" s="106"/>
      <c r="DM86" s="106"/>
      <c r="DN86" s="106"/>
      <c r="DO86" s="106"/>
      <c r="DP86" s="106"/>
      <c r="DQ86" s="106"/>
      <c r="DR86" s="106"/>
      <c r="DS86" s="106"/>
      <c r="DT86" s="106"/>
      <c r="DU86" s="106"/>
      <c r="DV86" s="106"/>
      <c r="DW86" s="106"/>
      <c r="DX86" s="106"/>
      <c r="DY86" s="106"/>
      <c r="DZ86" s="106"/>
      <c r="EA86" s="106"/>
      <c r="EB86" s="106"/>
      <c r="EC86" s="106"/>
      <c r="ED86" s="106"/>
      <c r="EE86" s="106"/>
      <c r="EF86" s="106"/>
      <c r="EG86" s="106"/>
      <c r="EH86" s="106"/>
      <c r="EI86" s="106"/>
      <c r="EJ86" s="106"/>
      <c r="EK86" s="106"/>
      <c r="EL86" s="106"/>
      <c r="EM86" s="106"/>
      <c r="EN86" s="106"/>
      <c r="EO86" s="106"/>
      <c r="EP86" s="106"/>
      <c r="EQ86" s="106"/>
      <c r="ER86" s="106"/>
      <c r="ES86" s="106"/>
      <c r="ET86" s="106"/>
      <c r="EU86" s="106"/>
      <c r="EV86" s="106"/>
      <c r="EW86" s="106"/>
      <c r="EX86" s="106"/>
      <c r="EY86" s="106"/>
      <c r="EZ86" s="106"/>
      <c r="FA86" s="106"/>
      <c r="FB86" s="106"/>
      <c r="FC86" s="106"/>
      <c r="FD86" s="106"/>
      <c r="FE86" s="106"/>
      <c r="FF86" s="106"/>
      <c r="FG86" s="106"/>
      <c r="FH86" s="106"/>
      <c r="FI86" s="106"/>
      <c r="FJ86" s="106"/>
    </row>
    <row r="87" spans="1:166">
      <c r="A87" s="135">
        <v>40766</v>
      </c>
      <c r="B87" s="136" t="s">
        <v>394</v>
      </c>
      <c r="C87" s="137" t="s">
        <v>76</v>
      </c>
      <c r="D87" s="138">
        <v>0.66319444444444442</v>
      </c>
      <c r="E87" s="136" t="s">
        <v>1157</v>
      </c>
      <c r="F87" s="136" t="s">
        <v>1158</v>
      </c>
      <c r="G87" s="152" t="s">
        <v>1159</v>
      </c>
      <c r="H87" s="152" t="s">
        <v>1160</v>
      </c>
      <c r="I87" s="137">
        <v>3779</v>
      </c>
      <c r="J87" s="138">
        <v>0.68819444444444444</v>
      </c>
      <c r="K87" s="136" t="s">
        <v>1161</v>
      </c>
      <c r="L87" s="136" t="s">
        <v>1162</v>
      </c>
      <c r="M87" s="152" t="s">
        <v>1163</v>
      </c>
      <c r="N87" s="152" t="s">
        <v>1164</v>
      </c>
      <c r="O87" s="137">
        <v>3775</v>
      </c>
      <c r="P87" s="156">
        <v>2.5000000000000022E-2</v>
      </c>
      <c r="Q87" s="157">
        <v>2.5000000001455192E-2</v>
      </c>
      <c r="R87" s="158">
        <v>5.3123530341454774</v>
      </c>
      <c r="S87" s="143">
        <v>310</v>
      </c>
      <c r="T87" s="87">
        <v>4</v>
      </c>
      <c r="U87" s="144" t="s">
        <v>1077</v>
      </c>
      <c r="V87" s="136" t="s">
        <v>1096</v>
      </c>
      <c r="W87" s="145">
        <v>36</v>
      </c>
      <c r="X87" s="145">
        <v>6600</v>
      </c>
      <c r="Y87" s="175">
        <v>9</v>
      </c>
      <c r="Z87" s="159" t="s">
        <v>95</v>
      </c>
      <c r="AA87" s="152" t="s">
        <v>778</v>
      </c>
      <c r="AB87" s="150" t="s">
        <v>889</v>
      </c>
      <c r="AC87" s="150" t="s">
        <v>95</v>
      </c>
      <c r="AD87" s="149"/>
      <c r="AE87" s="150">
        <v>4</v>
      </c>
      <c r="AF87" s="165" t="s">
        <v>1165</v>
      </c>
      <c r="AG87" s="152">
        <v>20</v>
      </c>
      <c r="AH87" s="137" t="s">
        <v>1037</v>
      </c>
      <c r="AI87" s="153"/>
      <c r="AJ87" s="154" t="s">
        <v>1166</v>
      </c>
      <c r="AK87" s="160"/>
      <c r="AL87" s="106"/>
      <c r="AM87" s="106"/>
      <c r="AN87" s="106"/>
      <c r="AO87" s="106"/>
      <c r="AP87" s="106"/>
      <c r="AQ87" s="106"/>
      <c r="AR87" s="106"/>
      <c r="AS87" s="106"/>
      <c r="AT87" s="106"/>
      <c r="AU87" s="106"/>
      <c r="AV87" s="106"/>
      <c r="AW87" s="106"/>
      <c r="AX87" s="106"/>
      <c r="AY87" s="106"/>
      <c r="AZ87" s="106"/>
      <c r="BA87" s="106"/>
      <c r="BB87" s="106"/>
      <c r="BC87" s="106"/>
      <c r="BD87" s="106"/>
      <c r="BE87" s="106"/>
      <c r="BF87" s="106"/>
      <c r="BG87" s="106"/>
      <c r="BH87" s="106"/>
      <c r="BI87" s="106"/>
      <c r="BJ87" s="106"/>
      <c r="BK87" s="106"/>
      <c r="BL87" s="106"/>
      <c r="BM87" s="106"/>
      <c r="BN87" s="106"/>
      <c r="BO87" s="106"/>
      <c r="BP87" s="106"/>
      <c r="BQ87" s="106"/>
      <c r="BR87" s="106"/>
      <c r="BS87" s="106"/>
      <c r="BT87" s="106"/>
      <c r="BU87" s="106"/>
      <c r="BV87" s="106"/>
      <c r="BW87" s="106"/>
      <c r="BX87" s="106"/>
      <c r="BY87" s="106"/>
      <c r="BZ87" s="106"/>
      <c r="CA87" s="106"/>
      <c r="CB87" s="106"/>
      <c r="CC87" s="106"/>
      <c r="CD87" s="106"/>
      <c r="CE87" s="106"/>
      <c r="CF87" s="106"/>
      <c r="CG87" s="106"/>
      <c r="CH87" s="106"/>
      <c r="CI87" s="106"/>
      <c r="CJ87" s="106"/>
      <c r="CK87" s="106"/>
      <c r="CL87" s="106"/>
      <c r="CM87" s="106"/>
      <c r="CN87" s="106"/>
      <c r="CO87" s="106"/>
      <c r="CP87" s="106"/>
      <c r="CQ87" s="106"/>
      <c r="CR87" s="106"/>
      <c r="CS87" s="106"/>
      <c r="CT87" s="106"/>
      <c r="CU87" s="106"/>
      <c r="CV87" s="106"/>
      <c r="CW87" s="106"/>
      <c r="CX87" s="106"/>
      <c r="CY87" s="106"/>
      <c r="CZ87" s="106"/>
      <c r="DA87" s="106"/>
      <c r="DB87" s="106"/>
      <c r="DC87" s="106"/>
      <c r="DD87" s="106"/>
      <c r="DE87" s="106"/>
      <c r="DF87" s="106"/>
      <c r="DG87" s="106"/>
      <c r="DH87" s="106"/>
      <c r="DI87" s="106"/>
      <c r="DJ87" s="106"/>
      <c r="DK87" s="106"/>
      <c r="DL87" s="106"/>
      <c r="DM87" s="106"/>
      <c r="DN87" s="106"/>
      <c r="DO87" s="106"/>
      <c r="DP87" s="106"/>
      <c r="DQ87" s="106"/>
      <c r="DR87" s="106"/>
      <c r="DS87" s="106"/>
      <c r="DT87" s="106"/>
      <c r="DU87" s="106"/>
      <c r="DV87" s="106"/>
      <c r="DW87" s="106"/>
      <c r="DX87" s="106"/>
      <c r="DY87" s="106"/>
      <c r="DZ87" s="106"/>
      <c r="EA87" s="106"/>
      <c r="EB87" s="106"/>
      <c r="EC87" s="106"/>
      <c r="ED87" s="106"/>
      <c r="EE87" s="106"/>
      <c r="EF87" s="106"/>
      <c r="EG87" s="106"/>
      <c r="EH87" s="106"/>
      <c r="EI87" s="106"/>
      <c r="EJ87" s="106"/>
      <c r="EK87" s="106"/>
      <c r="EL87" s="106"/>
      <c r="EM87" s="106"/>
      <c r="EN87" s="106"/>
      <c r="EO87" s="106"/>
      <c r="EP87" s="106"/>
      <c r="EQ87" s="106"/>
      <c r="ER87" s="106"/>
      <c r="ES87" s="106"/>
      <c r="ET87" s="106"/>
      <c r="EU87" s="106"/>
      <c r="EV87" s="106"/>
      <c r="EW87" s="106"/>
      <c r="EX87" s="106"/>
      <c r="EY87" s="106"/>
      <c r="EZ87" s="106"/>
      <c r="FA87" s="106"/>
      <c r="FB87" s="106"/>
      <c r="FC87" s="106"/>
      <c r="FD87" s="106"/>
      <c r="FE87" s="106"/>
      <c r="FF87" s="106"/>
      <c r="FG87" s="106"/>
      <c r="FH87" s="106"/>
      <c r="FI87" s="106"/>
      <c r="FJ87" s="106"/>
    </row>
    <row r="88" spans="1:166">
      <c r="A88" s="135">
        <v>40766</v>
      </c>
      <c r="B88" s="136" t="s">
        <v>394</v>
      </c>
      <c r="C88" s="137" t="s">
        <v>76</v>
      </c>
      <c r="D88" s="138">
        <v>0.68819444444444444</v>
      </c>
      <c r="E88" s="136" t="s">
        <v>1161</v>
      </c>
      <c r="F88" s="136" t="s">
        <v>1162</v>
      </c>
      <c r="G88" s="152" t="s">
        <v>1163</v>
      </c>
      <c r="H88" s="152" t="s">
        <v>1164</v>
      </c>
      <c r="I88" s="137">
        <v>3775</v>
      </c>
      <c r="J88" s="138">
        <v>0.70486111111111116</v>
      </c>
      <c r="K88" s="136" t="s">
        <v>1167</v>
      </c>
      <c r="L88" s="136" t="s">
        <v>1168</v>
      </c>
      <c r="M88" s="152" t="s">
        <v>1169</v>
      </c>
      <c r="N88" s="152" t="s">
        <v>1170</v>
      </c>
      <c r="O88" s="137">
        <v>3781</v>
      </c>
      <c r="P88" s="156">
        <v>1.6666666666666718E-2</v>
      </c>
      <c r="Q88" s="157">
        <v>1.6666666662786156E-2</v>
      </c>
      <c r="R88" s="158">
        <v>2.9500459490181825</v>
      </c>
      <c r="S88" s="143">
        <v>302</v>
      </c>
      <c r="T88" s="87">
        <v>5</v>
      </c>
      <c r="U88" s="144"/>
      <c r="V88" s="136" t="s">
        <v>1171</v>
      </c>
      <c r="W88" s="145">
        <v>36</v>
      </c>
      <c r="X88" s="145">
        <v>6600</v>
      </c>
      <c r="Y88" s="175">
        <v>9</v>
      </c>
      <c r="Z88" s="159" t="s">
        <v>827</v>
      </c>
      <c r="AA88" s="152" t="s">
        <v>778</v>
      </c>
      <c r="AB88" s="150" t="s">
        <v>1172</v>
      </c>
      <c r="AC88" s="150" t="s">
        <v>95</v>
      </c>
      <c r="AD88" s="149"/>
      <c r="AE88" s="150">
        <v>4</v>
      </c>
      <c r="AF88" s="165" t="s">
        <v>1165</v>
      </c>
      <c r="AG88" s="152">
        <v>12</v>
      </c>
      <c r="AH88" s="137" t="s">
        <v>1037</v>
      </c>
      <c r="AI88" s="153"/>
      <c r="AJ88" s="154" t="s">
        <v>1173</v>
      </c>
      <c r="AK88" s="160"/>
      <c r="AL88" s="106"/>
      <c r="AM88" s="106"/>
      <c r="AN88" s="106"/>
      <c r="AO88" s="106"/>
      <c r="AP88" s="106"/>
      <c r="AQ88" s="106"/>
      <c r="AR88" s="106"/>
      <c r="AS88" s="106"/>
      <c r="AT88" s="106"/>
      <c r="AU88" s="106"/>
      <c r="AV88" s="106"/>
      <c r="AW88" s="106"/>
      <c r="AX88" s="106"/>
      <c r="AY88" s="106"/>
      <c r="AZ88" s="106"/>
      <c r="BA88" s="106"/>
      <c r="BB88" s="106"/>
      <c r="BC88" s="106"/>
      <c r="BD88" s="106"/>
      <c r="BE88" s="106"/>
      <c r="BF88" s="106"/>
      <c r="BG88" s="106"/>
      <c r="BH88" s="106"/>
      <c r="BI88" s="106"/>
      <c r="BJ88" s="106"/>
      <c r="BK88" s="106"/>
      <c r="BL88" s="106"/>
      <c r="BM88" s="106"/>
      <c r="BN88" s="106"/>
      <c r="BO88" s="106"/>
      <c r="BP88" s="106"/>
      <c r="BQ88" s="106"/>
      <c r="BR88" s="106"/>
      <c r="BS88" s="106"/>
      <c r="BT88" s="106"/>
      <c r="BU88" s="106"/>
      <c r="BV88" s="106"/>
      <c r="BW88" s="106"/>
      <c r="BX88" s="106"/>
      <c r="BY88" s="106"/>
      <c r="BZ88" s="106"/>
      <c r="CA88" s="106"/>
      <c r="CB88" s="106"/>
      <c r="CC88" s="106"/>
      <c r="CD88" s="106"/>
      <c r="CE88" s="106"/>
      <c r="CF88" s="106"/>
      <c r="CG88" s="106"/>
      <c r="CH88" s="106"/>
      <c r="CI88" s="106"/>
      <c r="CJ88" s="106"/>
      <c r="CK88" s="106"/>
      <c r="CL88" s="106"/>
      <c r="CM88" s="106"/>
      <c r="CN88" s="106"/>
      <c r="CO88" s="106"/>
      <c r="CP88" s="106"/>
      <c r="CQ88" s="106"/>
      <c r="CR88" s="106"/>
      <c r="CS88" s="106"/>
      <c r="CT88" s="106"/>
      <c r="CU88" s="106"/>
      <c r="CV88" s="106"/>
      <c r="CW88" s="106"/>
      <c r="CX88" s="106"/>
      <c r="CY88" s="106"/>
      <c r="CZ88" s="106"/>
      <c r="DA88" s="106"/>
      <c r="DB88" s="106"/>
      <c r="DC88" s="106"/>
      <c r="DD88" s="106"/>
      <c r="DE88" s="106"/>
      <c r="DF88" s="106"/>
      <c r="DG88" s="106"/>
      <c r="DH88" s="106"/>
      <c r="DI88" s="106"/>
      <c r="DJ88" s="106"/>
      <c r="DK88" s="106"/>
      <c r="DL88" s="106"/>
      <c r="DM88" s="106"/>
      <c r="DN88" s="106"/>
      <c r="DO88" s="106"/>
      <c r="DP88" s="106"/>
      <c r="DQ88" s="106"/>
      <c r="DR88" s="106"/>
      <c r="DS88" s="106"/>
      <c r="DT88" s="106"/>
      <c r="DU88" s="106"/>
      <c r="DV88" s="106"/>
      <c r="DW88" s="106"/>
      <c r="DX88" s="106"/>
      <c r="DY88" s="106"/>
      <c r="DZ88" s="106"/>
      <c r="EA88" s="106"/>
      <c r="EB88" s="106"/>
      <c r="EC88" s="106"/>
      <c r="ED88" s="106"/>
      <c r="EE88" s="106"/>
      <c r="EF88" s="106"/>
      <c r="EG88" s="106"/>
      <c r="EH88" s="106"/>
      <c r="EI88" s="106"/>
      <c r="EJ88" s="106"/>
      <c r="EK88" s="106"/>
      <c r="EL88" s="106"/>
      <c r="EM88" s="106"/>
      <c r="EN88" s="106"/>
      <c r="EO88" s="106"/>
      <c r="EP88" s="106"/>
      <c r="EQ88" s="106"/>
      <c r="ER88" s="106"/>
      <c r="ES88" s="106"/>
      <c r="ET88" s="106"/>
      <c r="EU88" s="106"/>
      <c r="EV88" s="106"/>
      <c r="EW88" s="106"/>
      <c r="EX88" s="106"/>
      <c r="EY88" s="106"/>
      <c r="EZ88" s="106"/>
      <c r="FA88" s="106"/>
      <c r="FB88" s="106"/>
      <c r="FC88" s="106"/>
      <c r="FD88" s="106"/>
      <c r="FE88" s="106"/>
      <c r="FF88" s="106"/>
      <c r="FG88" s="106"/>
      <c r="FH88" s="106"/>
      <c r="FI88" s="106"/>
      <c r="FJ88" s="106"/>
    </row>
    <row r="89" spans="1:166">
      <c r="A89" s="135">
        <v>40766</v>
      </c>
      <c r="B89" s="136" t="s">
        <v>884</v>
      </c>
      <c r="C89" s="137" t="s">
        <v>76</v>
      </c>
      <c r="D89" s="138">
        <v>0.70486111111111116</v>
      </c>
      <c r="E89" s="136" t="s">
        <v>1167</v>
      </c>
      <c r="F89" s="136" t="s">
        <v>1168</v>
      </c>
      <c r="G89" s="152" t="s">
        <v>1169</v>
      </c>
      <c r="H89" s="152" t="s">
        <v>1170</v>
      </c>
      <c r="I89" s="137">
        <v>3781</v>
      </c>
      <c r="J89" s="138">
        <v>0.73055555555555562</v>
      </c>
      <c r="K89" s="136" t="s">
        <v>1174</v>
      </c>
      <c r="L89" s="136" t="s">
        <v>1175</v>
      </c>
      <c r="M89" s="152" t="s">
        <v>1176</v>
      </c>
      <c r="N89" s="152" t="s">
        <v>1177</v>
      </c>
      <c r="O89" s="137">
        <v>3778</v>
      </c>
      <c r="P89" s="156">
        <v>2.5694444444444464E-2</v>
      </c>
      <c r="Q89" s="157">
        <v>2.5694444448163267E-2</v>
      </c>
      <c r="R89" s="158">
        <v>4.9372858264526602</v>
      </c>
      <c r="S89" s="143">
        <v>297</v>
      </c>
      <c r="T89" s="87">
        <v>4</v>
      </c>
      <c r="U89" s="144"/>
      <c r="V89" s="136" t="s">
        <v>1171</v>
      </c>
      <c r="W89" s="145">
        <v>36</v>
      </c>
      <c r="X89" s="145">
        <v>6600</v>
      </c>
      <c r="Y89" s="175">
        <v>9</v>
      </c>
      <c r="Z89" s="159" t="s">
        <v>827</v>
      </c>
      <c r="AA89" s="136" t="s">
        <v>778</v>
      </c>
      <c r="AB89" s="150" t="s">
        <v>1172</v>
      </c>
      <c r="AC89" s="150" t="s">
        <v>95</v>
      </c>
      <c r="AD89" s="149"/>
      <c r="AE89" s="150">
        <v>4</v>
      </c>
      <c r="AF89" s="165" t="s">
        <v>1165</v>
      </c>
      <c r="AG89" s="152">
        <v>11</v>
      </c>
      <c r="AH89" s="137" t="s">
        <v>1037</v>
      </c>
      <c r="AI89" s="153"/>
      <c r="AJ89" s="161"/>
      <c r="AK89" s="160"/>
      <c r="AL89" s="106"/>
      <c r="AM89" s="106"/>
      <c r="AN89" s="106"/>
      <c r="AO89" s="106"/>
      <c r="AP89" s="106"/>
      <c r="AQ89" s="106"/>
      <c r="AR89" s="106"/>
      <c r="AS89" s="106"/>
      <c r="AT89" s="106"/>
      <c r="AU89" s="106"/>
      <c r="AV89" s="106"/>
      <c r="AW89" s="106"/>
      <c r="AX89" s="106"/>
      <c r="AY89" s="106"/>
      <c r="AZ89" s="106"/>
      <c r="BA89" s="106"/>
      <c r="BB89" s="106"/>
      <c r="BC89" s="106"/>
      <c r="BD89" s="106"/>
      <c r="BE89" s="106"/>
      <c r="BF89" s="106"/>
      <c r="BG89" s="106"/>
      <c r="BH89" s="106"/>
      <c r="BI89" s="106"/>
      <c r="BJ89" s="106"/>
      <c r="BK89" s="106"/>
      <c r="BL89" s="106"/>
      <c r="BM89" s="106"/>
      <c r="BN89" s="106"/>
      <c r="BO89" s="106"/>
      <c r="BP89" s="106"/>
      <c r="BQ89" s="106"/>
      <c r="BR89" s="106"/>
      <c r="BS89" s="106"/>
      <c r="BT89" s="106"/>
      <c r="BU89" s="106"/>
      <c r="BV89" s="106"/>
      <c r="BW89" s="106"/>
      <c r="BX89" s="106"/>
      <c r="BY89" s="106"/>
      <c r="BZ89" s="106"/>
      <c r="CA89" s="106"/>
      <c r="CB89" s="106"/>
      <c r="CC89" s="106"/>
      <c r="CD89" s="106"/>
      <c r="CE89" s="106"/>
      <c r="CF89" s="106"/>
      <c r="CG89" s="106"/>
      <c r="CH89" s="106"/>
      <c r="CI89" s="106"/>
      <c r="CJ89" s="106"/>
      <c r="CK89" s="106"/>
      <c r="CL89" s="106"/>
      <c r="CM89" s="106"/>
      <c r="CN89" s="106"/>
      <c r="CO89" s="106"/>
      <c r="CP89" s="106"/>
      <c r="CQ89" s="106"/>
      <c r="CR89" s="106"/>
      <c r="CS89" s="106"/>
      <c r="CT89" s="106"/>
      <c r="CU89" s="106"/>
      <c r="CV89" s="106"/>
      <c r="CW89" s="106"/>
      <c r="CX89" s="106"/>
      <c r="CY89" s="106"/>
      <c r="CZ89" s="106"/>
      <c r="DA89" s="106"/>
      <c r="DB89" s="106"/>
      <c r="DC89" s="106"/>
      <c r="DD89" s="106"/>
      <c r="DE89" s="106"/>
      <c r="DF89" s="106"/>
      <c r="DG89" s="106"/>
      <c r="DH89" s="106"/>
      <c r="DI89" s="106"/>
      <c r="DJ89" s="106"/>
      <c r="DK89" s="106"/>
      <c r="DL89" s="106"/>
      <c r="DM89" s="106"/>
      <c r="DN89" s="106"/>
      <c r="DO89" s="106"/>
      <c r="DP89" s="106"/>
      <c r="DQ89" s="106"/>
      <c r="DR89" s="106"/>
      <c r="DS89" s="106"/>
      <c r="DT89" s="106"/>
      <c r="DU89" s="106"/>
      <c r="DV89" s="106"/>
      <c r="DW89" s="106"/>
      <c r="DX89" s="106"/>
      <c r="DY89" s="106"/>
      <c r="DZ89" s="106"/>
      <c r="EA89" s="106"/>
      <c r="EB89" s="106"/>
      <c r="EC89" s="106"/>
      <c r="ED89" s="106"/>
      <c r="EE89" s="106"/>
      <c r="EF89" s="106"/>
      <c r="EG89" s="106"/>
      <c r="EH89" s="106"/>
      <c r="EI89" s="106"/>
      <c r="EJ89" s="106"/>
      <c r="EK89" s="106"/>
      <c r="EL89" s="106"/>
      <c r="EM89" s="106"/>
      <c r="EN89" s="106"/>
      <c r="EO89" s="106"/>
      <c r="EP89" s="106"/>
      <c r="EQ89" s="106"/>
      <c r="ER89" s="106"/>
      <c r="ES89" s="106"/>
      <c r="ET89" s="106"/>
      <c r="EU89" s="106"/>
      <c r="EV89" s="106"/>
      <c r="EW89" s="106"/>
      <c r="EX89" s="106"/>
      <c r="EY89" s="106"/>
      <c r="EZ89" s="106"/>
      <c r="FA89" s="106"/>
      <c r="FB89" s="106"/>
      <c r="FC89" s="106"/>
      <c r="FD89" s="106"/>
      <c r="FE89" s="106"/>
      <c r="FF89" s="106"/>
      <c r="FG89" s="106"/>
      <c r="FH89" s="106"/>
      <c r="FI89" s="106"/>
      <c r="FJ89" s="106"/>
    </row>
    <row r="90" spans="1:166">
      <c r="A90" s="135">
        <v>40766</v>
      </c>
      <c r="B90" s="136" t="s">
        <v>884</v>
      </c>
      <c r="C90" s="137" t="s">
        <v>76</v>
      </c>
      <c r="D90" s="138">
        <v>0.73055555555555562</v>
      </c>
      <c r="E90" s="136" t="s">
        <v>1174</v>
      </c>
      <c r="F90" s="136" t="s">
        <v>1175</v>
      </c>
      <c r="G90" s="152" t="s">
        <v>1176</v>
      </c>
      <c r="H90" s="152" t="s">
        <v>1177</v>
      </c>
      <c r="I90" s="137">
        <v>3778</v>
      </c>
      <c r="J90" s="138">
        <v>0.75</v>
      </c>
      <c r="K90" s="136" t="s">
        <v>1178</v>
      </c>
      <c r="L90" s="136" t="s">
        <v>1179</v>
      </c>
      <c r="M90" s="152" t="s">
        <v>1180</v>
      </c>
      <c r="N90" s="152" t="s">
        <v>1181</v>
      </c>
      <c r="O90" s="137">
        <v>3780</v>
      </c>
      <c r="P90" s="156">
        <v>1.9444444444444375E-2</v>
      </c>
      <c r="Q90" s="157">
        <v>1.9444444442342501E-2</v>
      </c>
      <c r="R90" s="158">
        <v>3.8576567416104046</v>
      </c>
      <c r="S90" s="143">
        <v>297</v>
      </c>
      <c r="T90" s="87">
        <v>5</v>
      </c>
      <c r="U90" s="144"/>
      <c r="V90" s="136" t="s">
        <v>1171</v>
      </c>
      <c r="W90" s="145">
        <v>36</v>
      </c>
      <c r="X90" s="145">
        <v>6600</v>
      </c>
      <c r="Y90" s="175">
        <v>9</v>
      </c>
      <c r="Z90" s="159" t="s">
        <v>827</v>
      </c>
      <c r="AA90" s="136" t="s">
        <v>778</v>
      </c>
      <c r="AB90" s="150" t="s">
        <v>1172</v>
      </c>
      <c r="AC90" s="150" t="s">
        <v>95</v>
      </c>
      <c r="AD90" s="149"/>
      <c r="AE90" s="150">
        <v>4</v>
      </c>
      <c r="AF90" s="165" t="s">
        <v>1165</v>
      </c>
      <c r="AG90" s="152">
        <v>14</v>
      </c>
      <c r="AH90" s="137" t="s">
        <v>1037</v>
      </c>
      <c r="AI90" s="153"/>
      <c r="AJ90" s="161"/>
      <c r="AK90" s="160"/>
      <c r="AL90" s="106"/>
      <c r="AM90" s="106"/>
      <c r="AN90" s="106"/>
      <c r="AO90" s="106"/>
      <c r="AP90" s="106"/>
      <c r="AQ90" s="106"/>
      <c r="AR90" s="106"/>
      <c r="AS90" s="106"/>
      <c r="AT90" s="106"/>
      <c r="AU90" s="106"/>
      <c r="AV90" s="106"/>
      <c r="AW90" s="106"/>
      <c r="AX90" s="106"/>
      <c r="AY90" s="106"/>
      <c r="AZ90" s="106"/>
      <c r="BA90" s="106"/>
      <c r="BB90" s="106"/>
      <c r="BC90" s="106"/>
      <c r="BD90" s="106"/>
      <c r="BE90" s="106"/>
      <c r="BF90" s="106"/>
      <c r="BG90" s="106"/>
      <c r="BH90" s="106"/>
      <c r="BI90" s="106"/>
      <c r="BJ90" s="106"/>
      <c r="BK90" s="106"/>
      <c r="BL90" s="106"/>
      <c r="BM90" s="106"/>
      <c r="BN90" s="106"/>
      <c r="BO90" s="106"/>
      <c r="BP90" s="106"/>
      <c r="BQ90" s="106"/>
      <c r="BR90" s="106"/>
      <c r="BS90" s="106"/>
      <c r="BT90" s="106"/>
      <c r="BU90" s="106"/>
      <c r="BV90" s="106"/>
      <c r="BW90" s="106"/>
      <c r="BX90" s="106"/>
      <c r="BY90" s="106"/>
      <c r="BZ90" s="106"/>
      <c r="CA90" s="106"/>
      <c r="CB90" s="106"/>
      <c r="CC90" s="106"/>
      <c r="CD90" s="106"/>
      <c r="CE90" s="106"/>
      <c r="CF90" s="106"/>
      <c r="CG90" s="106"/>
      <c r="CH90" s="106"/>
      <c r="CI90" s="106"/>
      <c r="CJ90" s="106"/>
      <c r="CK90" s="106"/>
      <c r="CL90" s="106"/>
      <c r="CM90" s="106"/>
      <c r="CN90" s="106"/>
      <c r="CO90" s="106"/>
      <c r="CP90" s="106"/>
      <c r="CQ90" s="106"/>
      <c r="CR90" s="106"/>
      <c r="CS90" s="106"/>
      <c r="CT90" s="106"/>
      <c r="CU90" s="106"/>
      <c r="CV90" s="106"/>
      <c r="CW90" s="106"/>
      <c r="CX90" s="106"/>
      <c r="CY90" s="106"/>
      <c r="CZ90" s="106"/>
      <c r="DA90" s="106"/>
      <c r="DB90" s="106"/>
      <c r="DC90" s="106"/>
      <c r="DD90" s="106"/>
      <c r="DE90" s="106"/>
      <c r="DF90" s="106"/>
      <c r="DG90" s="106"/>
      <c r="DH90" s="106"/>
      <c r="DI90" s="106"/>
      <c r="DJ90" s="106"/>
      <c r="DK90" s="106"/>
      <c r="DL90" s="106"/>
      <c r="DM90" s="106"/>
      <c r="DN90" s="106"/>
      <c r="DO90" s="106"/>
      <c r="DP90" s="106"/>
      <c r="DQ90" s="106"/>
      <c r="DR90" s="106"/>
      <c r="DS90" s="106"/>
      <c r="DT90" s="106"/>
      <c r="DU90" s="106"/>
      <c r="DV90" s="106"/>
      <c r="DW90" s="106"/>
      <c r="DX90" s="106"/>
      <c r="DY90" s="106"/>
      <c r="DZ90" s="106"/>
      <c r="EA90" s="106"/>
      <c r="EB90" s="106"/>
      <c r="EC90" s="106"/>
      <c r="ED90" s="106"/>
      <c r="EE90" s="106"/>
      <c r="EF90" s="106"/>
      <c r="EG90" s="106"/>
      <c r="EH90" s="106"/>
      <c r="EI90" s="106"/>
      <c r="EJ90" s="106"/>
      <c r="EK90" s="106"/>
      <c r="EL90" s="106"/>
      <c r="EM90" s="106"/>
      <c r="EN90" s="106"/>
      <c r="EO90" s="106"/>
      <c r="EP90" s="106"/>
      <c r="EQ90" s="106"/>
      <c r="ER90" s="106"/>
      <c r="ES90" s="106"/>
      <c r="ET90" s="106"/>
      <c r="EU90" s="106"/>
      <c r="EV90" s="106"/>
      <c r="EW90" s="106"/>
      <c r="EX90" s="106"/>
      <c r="EY90" s="106"/>
      <c r="EZ90" s="106"/>
      <c r="FA90" s="106"/>
      <c r="FB90" s="106"/>
      <c r="FC90" s="106"/>
      <c r="FD90" s="106"/>
      <c r="FE90" s="106"/>
      <c r="FF90" s="106"/>
      <c r="FG90" s="106"/>
      <c r="FH90" s="106"/>
      <c r="FI90" s="106"/>
      <c r="FJ90" s="106"/>
    </row>
    <row r="91" spans="1:166">
      <c r="A91" s="135">
        <v>40766</v>
      </c>
      <c r="B91" s="136" t="s">
        <v>911</v>
      </c>
      <c r="C91" s="137" t="s">
        <v>76</v>
      </c>
      <c r="D91" s="138">
        <v>0.75</v>
      </c>
      <c r="E91" s="136" t="s">
        <v>1178</v>
      </c>
      <c r="F91" s="136" t="s">
        <v>1179</v>
      </c>
      <c r="G91" s="152" t="s">
        <v>1180</v>
      </c>
      <c r="H91" s="152" t="s">
        <v>1181</v>
      </c>
      <c r="I91" s="137">
        <v>3780</v>
      </c>
      <c r="J91" s="138">
        <v>0.78125</v>
      </c>
      <c r="K91" s="136" t="s">
        <v>1182</v>
      </c>
      <c r="L91" s="136" t="s">
        <v>1183</v>
      </c>
      <c r="M91" s="152" t="s">
        <v>1184</v>
      </c>
      <c r="N91" s="152" t="s">
        <v>1185</v>
      </c>
      <c r="O91" s="137">
        <v>3779</v>
      </c>
      <c r="P91" s="156">
        <v>3.125E-2</v>
      </c>
      <c r="Q91" s="157">
        <v>3.125E-2</v>
      </c>
      <c r="R91" s="158">
        <v>5.7117454538410808</v>
      </c>
      <c r="S91" s="143">
        <v>294</v>
      </c>
      <c r="T91" s="87">
        <v>4</v>
      </c>
      <c r="U91" s="144" t="s">
        <v>1186</v>
      </c>
      <c r="V91" s="136" t="s">
        <v>1187</v>
      </c>
      <c r="W91" s="145">
        <v>18</v>
      </c>
      <c r="X91" s="145">
        <v>3240</v>
      </c>
      <c r="Y91" s="175">
        <v>9</v>
      </c>
      <c r="Z91" s="147" t="s">
        <v>797</v>
      </c>
      <c r="AA91" s="136" t="s">
        <v>778</v>
      </c>
      <c r="AB91" s="150" t="s">
        <v>1172</v>
      </c>
      <c r="AC91" s="150" t="s">
        <v>95</v>
      </c>
      <c r="AD91" s="149"/>
      <c r="AE91" s="150">
        <v>5</v>
      </c>
      <c r="AF91" s="151" t="s">
        <v>1165</v>
      </c>
      <c r="AG91" s="152">
        <v>19</v>
      </c>
      <c r="AH91" s="137" t="s">
        <v>1037</v>
      </c>
      <c r="AI91" s="153"/>
      <c r="AJ91" s="154" t="s">
        <v>1188</v>
      </c>
      <c r="AK91" s="160"/>
      <c r="AL91" s="106"/>
      <c r="AM91" s="106"/>
      <c r="AN91" s="106"/>
      <c r="AO91" s="106"/>
      <c r="AP91" s="106"/>
      <c r="AQ91" s="106"/>
      <c r="AR91" s="106"/>
      <c r="AS91" s="106"/>
      <c r="AT91" s="106"/>
      <c r="AU91" s="106"/>
      <c r="AV91" s="106"/>
      <c r="AW91" s="106"/>
      <c r="AX91" s="106"/>
      <c r="AY91" s="106"/>
      <c r="AZ91" s="106"/>
      <c r="BA91" s="106"/>
      <c r="BB91" s="106"/>
      <c r="BC91" s="106"/>
      <c r="BD91" s="106"/>
      <c r="BE91" s="106"/>
      <c r="BF91" s="106"/>
      <c r="BG91" s="106"/>
      <c r="BH91" s="106"/>
      <c r="BI91" s="106"/>
      <c r="BJ91" s="106"/>
      <c r="BK91" s="106"/>
      <c r="BL91" s="106"/>
      <c r="BM91" s="106"/>
      <c r="BN91" s="106"/>
      <c r="BO91" s="106"/>
      <c r="BP91" s="106"/>
      <c r="BQ91" s="106"/>
      <c r="BR91" s="106"/>
      <c r="BS91" s="106"/>
      <c r="BT91" s="106"/>
      <c r="BU91" s="106"/>
      <c r="BV91" s="106"/>
      <c r="BW91" s="106"/>
      <c r="BX91" s="106"/>
      <c r="BY91" s="106"/>
      <c r="BZ91" s="106"/>
      <c r="CA91" s="106"/>
      <c r="CB91" s="106"/>
      <c r="CC91" s="106"/>
      <c r="CD91" s="106"/>
      <c r="CE91" s="106"/>
      <c r="CF91" s="106"/>
      <c r="CG91" s="106"/>
      <c r="CH91" s="106"/>
      <c r="CI91" s="106"/>
      <c r="CJ91" s="106"/>
      <c r="CK91" s="106"/>
      <c r="CL91" s="106"/>
      <c r="CM91" s="106"/>
      <c r="CN91" s="106"/>
      <c r="CO91" s="106"/>
      <c r="CP91" s="106"/>
      <c r="CQ91" s="106"/>
      <c r="CR91" s="106"/>
      <c r="CS91" s="106"/>
      <c r="CT91" s="106"/>
      <c r="CU91" s="106"/>
      <c r="CV91" s="106"/>
      <c r="CW91" s="106"/>
      <c r="CX91" s="106"/>
      <c r="CY91" s="106"/>
      <c r="CZ91" s="106"/>
      <c r="DA91" s="106"/>
      <c r="DB91" s="106"/>
      <c r="DC91" s="106"/>
      <c r="DD91" s="106"/>
      <c r="DE91" s="106"/>
      <c r="DF91" s="106"/>
      <c r="DG91" s="106"/>
      <c r="DH91" s="106"/>
      <c r="DI91" s="106"/>
      <c r="DJ91" s="106"/>
      <c r="DK91" s="106"/>
      <c r="DL91" s="106"/>
      <c r="DM91" s="106"/>
      <c r="DN91" s="106"/>
      <c r="DO91" s="106"/>
      <c r="DP91" s="106"/>
      <c r="DQ91" s="106"/>
      <c r="DR91" s="106"/>
      <c r="DS91" s="106"/>
      <c r="DT91" s="106"/>
      <c r="DU91" s="106"/>
      <c r="DV91" s="106"/>
      <c r="DW91" s="106"/>
      <c r="DX91" s="106"/>
      <c r="DY91" s="106"/>
      <c r="DZ91" s="106"/>
      <c r="EA91" s="106"/>
      <c r="EB91" s="106"/>
      <c r="EC91" s="106"/>
      <c r="ED91" s="106"/>
      <c r="EE91" s="106"/>
      <c r="EF91" s="106"/>
      <c r="EG91" s="106"/>
      <c r="EH91" s="106"/>
      <c r="EI91" s="106"/>
      <c r="EJ91" s="106"/>
      <c r="EK91" s="106"/>
      <c r="EL91" s="106"/>
      <c r="EM91" s="106"/>
      <c r="EN91" s="106"/>
      <c r="EO91" s="106"/>
      <c r="EP91" s="106"/>
      <c r="EQ91" s="106"/>
      <c r="ER91" s="106"/>
      <c r="ES91" s="106"/>
      <c r="ET91" s="106"/>
      <c r="EU91" s="106"/>
      <c r="EV91" s="106"/>
      <c r="EW91" s="106"/>
      <c r="EX91" s="106"/>
      <c r="EY91" s="106"/>
      <c r="EZ91" s="106"/>
      <c r="FA91" s="106"/>
      <c r="FB91" s="106"/>
      <c r="FC91" s="106"/>
      <c r="FD91" s="106"/>
      <c r="FE91" s="106"/>
      <c r="FF91" s="106"/>
      <c r="FG91" s="106"/>
      <c r="FH91" s="106"/>
      <c r="FI91" s="106"/>
      <c r="FJ91" s="106"/>
    </row>
    <row r="92" spans="1:166">
      <c r="A92" s="135">
        <v>40766</v>
      </c>
      <c r="B92" s="136" t="s">
        <v>911</v>
      </c>
      <c r="C92" s="137" t="s">
        <v>76</v>
      </c>
      <c r="D92" s="138">
        <v>0.78125</v>
      </c>
      <c r="E92" s="136" t="s">
        <v>1182</v>
      </c>
      <c r="F92" s="136" t="s">
        <v>1183</v>
      </c>
      <c r="G92" s="152" t="s">
        <v>1184</v>
      </c>
      <c r="H92" s="152" t="s">
        <v>1185</v>
      </c>
      <c r="I92" s="137">
        <v>3779</v>
      </c>
      <c r="J92" s="138">
        <v>0.79027777777777775</v>
      </c>
      <c r="K92" s="136" t="s">
        <v>1189</v>
      </c>
      <c r="L92" s="136" t="s">
        <v>1190</v>
      </c>
      <c r="M92" s="152" t="s">
        <v>1191</v>
      </c>
      <c r="N92" s="152" t="s">
        <v>1192</v>
      </c>
      <c r="O92" s="137">
        <v>3779</v>
      </c>
      <c r="P92" s="156">
        <v>9.0277777777777457E-3</v>
      </c>
      <c r="Q92" s="157">
        <v>9.0277777781011537E-3</v>
      </c>
      <c r="R92" s="158">
        <v>1.3049858038687343</v>
      </c>
      <c r="S92" s="143">
        <v>314</v>
      </c>
      <c r="T92" s="87">
        <v>4</v>
      </c>
      <c r="U92" s="144" t="s">
        <v>1186</v>
      </c>
      <c r="V92" s="136" t="s">
        <v>1187</v>
      </c>
      <c r="W92" s="145">
        <v>18</v>
      </c>
      <c r="X92" s="145">
        <v>3240</v>
      </c>
      <c r="Y92" s="175">
        <v>9</v>
      </c>
      <c r="Z92" s="159" t="s">
        <v>797</v>
      </c>
      <c r="AA92" s="136" t="s">
        <v>778</v>
      </c>
      <c r="AB92" s="150" t="s">
        <v>1172</v>
      </c>
      <c r="AC92" s="150" t="s">
        <v>95</v>
      </c>
      <c r="AD92" s="149"/>
      <c r="AE92" s="150">
        <v>5</v>
      </c>
      <c r="AF92" s="151" t="s">
        <v>1165</v>
      </c>
      <c r="AG92" s="152">
        <v>18</v>
      </c>
      <c r="AH92" s="137" t="s">
        <v>1037</v>
      </c>
      <c r="AI92" s="153"/>
      <c r="AJ92" s="161"/>
      <c r="AK92" s="160"/>
      <c r="AL92" s="106"/>
      <c r="AM92" s="106"/>
      <c r="AN92" s="106"/>
      <c r="AO92" s="106"/>
      <c r="AP92" s="106"/>
      <c r="AQ92" s="106"/>
      <c r="AR92" s="106"/>
      <c r="AS92" s="106"/>
      <c r="AT92" s="106"/>
      <c r="AU92" s="106"/>
      <c r="AV92" s="106"/>
      <c r="AW92" s="106"/>
      <c r="AX92" s="106"/>
      <c r="AY92" s="106"/>
      <c r="AZ92" s="106"/>
      <c r="BA92" s="106"/>
      <c r="BB92" s="106"/>
      <c r="BC92" s="106"/>
      <c r="BD92" s="106"/>
      <c r="BE92" s="106"/>
      <c r="BF92" s="106"/>
      <c r="BG92" s="106"/>
      <c r="BH92" s="106"/>
      <c r="BI92" s="106"/>
      <c r="BJ92" s="106"/>
      <c r="BK92" s="106"/>
      <c r="BL92" s="106"/>
      <c r="BM92" s="106"/>
      <c r="BN92" s="106"/>
      <c r="BO92" s="106"/>
      <c r="BP92" s="106"/>
      <c r="BQ92" s="106"/>
      <c r="BR92" s="106"/>
      <c r="BS92" s="106"/>
      <c r="BT92" s="106"/>
      <c r="BU92" s="106"/>
      <c r="BV92" s="106"/>
      <c r="BW92" s="106"/>
      <c r="BX92" s="106"/>
      <c r="BY92" s="106"/>
      <c r="BZ92" s="106"/>
      <c r="CA92" s="106"/>
      <c r="CB92" s="106"/>
      <c r="CC92" s="106"/>
      <c r="CD92" s="106"/>
      <c r="CE92" s="106"/>
      <c r="CF92" s="106"/>
      <c r="CG92" s="106"/>
      <c r="CH92" s="106"/>
      <c r="CI92" s="106"/>
      <c r="CJ92" s="106"/>
      <c r="CK92" s="106"/>
      <c r="CL92" s="106"/>
      <c r="CM92" s="106"/>
      <c r="CN92" s="106"/>
      <c r="CO92" s="106"/>
      <c r="CP92" s="106"/>
      <c r="CQ92" s="106"/>
      <c r="CR92" s="106"/>
      <c r="CS92" s="106"/>
      <c r="CT92" s="106"/>
      <c r="CU92" s="106"/>
      <c r="CV92" s="106"/>
      <c r="CW92" s="106"/>
      <c r="CX92" s="106"/>
      <c r="CY92" s="106"/>
      <c r="CZ92" s="106"/>
      <c r="DA92" s="106"/>
      <c r="DB92" s="106"/>
      <c r="DC92" s="106"/>
      <c r="DD92" s="106"/>
      <c r="DE92" s="106"/>
      <c r="DF92" s="106"/>
      <c r="DG92" s="106"/>
      <c r="DH92" s="106"/>
      <c r="DI92" s="106"/>
      <c r="DJ92" s="106"/>
      <c r="DK92" s="106"/>
      <c r="DL92" s="106"/>
      <c r="DM92" s="106"/>
      <c r="DN92" s="106"/>
      <c r="DO92" s="106"/>
      <c r="DP92" s="106"/>
      <c r="DQ92" s="106"/>
      <c r="DR92" s="106"/>
      <c r="DS92" s="106"/>
      <c r="DT92" s="106"/>
      <c r="DU92" s="106"/>
      <c r="DV92" s="106"/>
      <c r="DW92" s="106"/>
      <c r="DX92" s="106"/>
      <c r="DY92" s="106"/>
      <c r="DZ92" s="106"/>
      <c r="EA92" s="106"/>
      <c r="EB92" s="106"/>
      <c r="EC92" s="106"/>
      <c r="ED92" s="106"/>
      <c r="EE92" s="106"/>
      <c r="EF92" s="106"/>
      <c r="EG92" s="106"/>
      <c r="EH92" s="106"/>
      <c r="EI92" s="106"/>
      <c r="EJ92" s="106"/>
      <c r="EK92" s="106"/>
      <c r="EL92" s="106"/>
      <c r="EM92" s="106"/>
      <c r="EN92" s="106"/>
      <c r="EO92" s="106"/>
      <c r="EP92" s="106"/>
      <c r="EQ92" s="106"/>
      <c r="ER92" s="106"/>
      <c r="ES92" s="106"/>
      <c r="ET92" s="106"/>
      <c r="EU92" s="106"/>
      <c r="EV92" s="106"/>
      <c r="EW92" s="106"/>
      <c r="EX92" s="106"/>
      <c r="EY92" s="106"/>
      <c r="EZ92" s="106"/>
      <c r="FA92" s="106"/>
      <c r="FB92" s="106"/>
      <c r="FC92" s="106"/>
      <c r="FD92" s="106"/>
      <c r="FE92" s="106"/>
      <c r="FF92" s="106"/>
      <c r="FG92" s="106"/>
      <c r="FH92" s="106"/>
      <c r="FI92" s="106"/>
      <c r="FJ92" s="106"/>
    </row>
    <row r="93" spans="1:166">
      <c r="A93" s="135">
        <v>40766</v>
      </c>
      <c r="B93" s="136" t="s">
        <v>454</v>
      </c>
      <c r="C93" s="137" t="s">
        <v>76</v>
      </c>
      <c r="D93" s="138">
        <v>0.79027777777777775</v>
      </c>
      <c r="E93" s="136" t="s">
        <v>1189</v>
      </c>
      <c r="F93" s="136" t="s">
        <v>1190</v>
      </c>
      <c r="G93" s="152" t="s">
        <v>1191</v>
      </c>
      <c r="H93" s="152" t="s">
        <v>1192</v>
      </c>
      <c r="I93" s="137">
        <v>3779</v>
      </c>
      <c r="J93" s="138">
        <v>0.80763888888888891</v>
      </c>
      <c r="K93" s="136" t="s">
        <v>1193</v>
      </c>
      <c r="L93" s="136" t="s">
        <v>1194</v>
      </c>
      <c r="M93" s="152" t="s">
        <v>1195</v>
      </c>
      <c r="N93" s="152" t="s">
        <v>1196</v>
      </c>
      <c r="O93" s="137">
        <v>3782</v>
      </c>
      <c r="P93" s="156">
        <v>1.736111111111116E-2</v>
      </c>
      <c r="Q93" s="157">
        <v>1.7361111109494232E-2</v>
      </c>
      <c r="R93" s="158">
        <v>2.9615023352070171</v>
      </c>
      <c r="S93" s="143">
        <v>316</v>
      </c>
      <c r="T93" s="87">
        <v>4</v>
      </c>
      <c r="U93" s="144" t="s">
        <v>1186</v>
      </c>
      <c r="V93" s="136" t="s">
        <v>1187</v>
      </c>
      <c r="W93" s="145">
        <v>18</v>
      </c>
      <c r="X93" s="145">
        <v>3240</v>
      </c>
      <c r="Y93" s="146">
        <v>9</v>
      </c>
      <c r="Z93" s="159" t="s">
        <v>797</v>
      </c>
      <c r="AA93" s="136" t="s">
        <v>778</v>
      </c>
      <c r="AB93" s="150" t="s">
        <v>1172</v>
      </c>
      <c r="AC93" s="150" t="s">
        <v>95</v>
      </c>
      <c r="AD93" s="149"/>
      <c r="AE93" s="150">
        <v>5</v>
      </c>
      <c r="AF93" s="151" t="s">
        <v>1165</v>
      </c>
      <c r="AG93" s="152">
        <v>19</v>
      </c>
      <c r="AH93" s="137" t="s">
        <v>1037</v>
      </c>
      <c r="AI93" s="153"/>
      <c r="AJ93" s="154" t="s">
        <v>1197</v>
      </c>
      <c r="AK93" s="160"/>
      <c r="AL93" s="106"/>
      <c r="AM93" s="106"/>
      <c r="AN93" s="106"/>
      <c r="AO93" s="106"/>
      <c r="AP93" s="106"/>
      <c r="AQ93" s="106"/>
      <c r="AR93" s="106"/>
      <c r="AS93" s="106"/>
      <c r="AT93" s="106"/>
      <c r="AU93" s="106"/>
      <c r="AV93" s="106"/>
      <c r="AW93" s="106"/>
      <c r="AX93" s="106"/>
      <c r="AY93" s="106"/>
      <c r="AZ93" s="106"/>
      <c r="BA93" s="106"/>
      <c r="BB93" s="106"/>
      <c r="BC93" s="106"/>
      <c r="BD93" s="106"/>
      <c r="BE93" s="106"/>
      <c r="BF93" s="106"/>
      <c r="BG93" s="106"/>
      <c r="BH93" s="106"/>
      <c r="BI93" s="106"/>
      <c r="BJ93" s="106"/>
      <c r="BK93" s="106"/>
      <c r="BL93" s="106"/>
      <c r="BM93" s="106"/>
      <c r="BN93" s="106"/>
      <c r="BO93" s="106"/>
      <c r="BP93" s="106"/>
      <c r="BQ93" s="106"/>
      <c r="BR93" s="106"/>
      <c r="BS93" s="106"/>
      <c r="BT93" s="106"/>
      <c r="BU93" s="106"/>
      <c r="BV93" s="106"/>
      <c r="BW93" s="106"/>
      <c r="BX93" s="106"/>
      <c r="BY93" s="106"/>
      <c r="BZ93" s="106"/>
      <c r="CA93" s="106"/>
      <c r="CB93" s="106"/>
      <c r="CC93" s="106"/>
      <c r="CD93" s="106"/>
      <c r="CE93" s="106"/>
      <c r="CF93" s="106"/>
      <c r="CG93" s="106"/>
      <c r="CH93" s="106"/>
      <c r="CI93" s="106"/>
      <c r="CJ93" s="106"/>
      <c r="CK93" s="106"/>
      <c r="CL93" s="106"/>
      <c r="CM93" s="106"/>
      <c r="CN93" s="106"/>
      <c r="CO93" s="106"/>
      <c r="CP93" s="106"/>
      <c r="CQ93" s="106"/>
      <c r="CR93" s="106"/>
      <c r="CS93" s="106"/>
      <c r="CT93" s="106"/>
      <c r="CU93" s="106"/>
      <c r="CV93" s="106"/>
      <c r="CW93" s="106"/>
      <c r="CX93" s="106"/>
      <c r="CY93" s="106"/>
      <c r="CZ93" s="106"/>
      <c r="DA93" s="106"/>
      <c r="DB93" s="106"/>
      <c r="DC93" s="106"/>
      <c r="DD93" s="106"/>
      <c r="DE93" s="106"/>
      <c r="DF93" s="106"/>
      <c r="DG93" s="106"/>
      <c r="DH93" s="106"/>
      <c r="DI93" s="106"/>
      <c r="DJ93" s="106"/>
      <c r="DK93" s="106"/>
      <c r="DL93" s="106"/>
      <c r="DM93" s="106"/>
      <c r="DN93" s="106"/>
      <c r="DO93" s="106"/>
      <c r="DP93" s="106"/>
      <c r="DQ93" s="106"/>
      <c r="DR93" s="106"/>
      <c r="DS93" s="106"/>
      <c r="DT93" s="106"/>
      <c r="DU93" s="106"/>
      <c r="DV93" s="106"/>
      <c r="DW93" s="106"/>
      <c r="DX93" s="106"/>
      <c r="DY93" s="106"/>
      <c r="DZ93" s="106"/>
      <c r="EA93" s="106"/>
      <c r="EB93" s="106"/>
      <c r="EC93" s="106"/>
      <c r="ED93" s="106"/>
      <c r="EE93" s="106"/>
      <c r="EF93" s="106"/>
      <c r="EG93" s="106"/>
      <c r="EH93" s="106"/>
      <c r="EI93" s="106"/>
      <c r="EJ93" s="106"/>
      <c r="EK93" s="106"/>
      <c r="EL93" s="106"/>
      <c r="EM93" s="106"/>
      <c r="EN93" s="106"/>
      <c r="EO93" s="106"/>
      <c r="EP93" s="106"/>
      <c r="EQ93" s="106"/>
      <c r="ER93" s="106"/>
      <c r="ES93" s="106"/>
      <c r="ET93" s="106"/>
      <c r="EU93" s="106"/>
      <c r="EV93" s="106"/>
      <c r="EW93" s="106"/>
      <c r="EX93" s="106"/>
      <c r="EY93" s="106"/>
      <c r="EZ93" s="106"/>
      <c r="FA93" s="106"/>
      <c r="FB93" s="106"/>
      <c r="FC93" s="106"/>
      <c r="FD93" s="106"/>
      <c r="FE93" s="106"/>
      <c r="FF93" s="106"/>
      <c r="FG93" s="106"/>
      <c r="FH93" s="106"/>
      <c r="FI93" s="106"/>
      <c r="FJ93" s="106"/>
    </row>
    <row r="94" spans="1:166">
      <c r="A94" s="135">
        <v>40766</v>
      </c>
      <c r="B94" s="136" t="s">
        <v>454</v>
      </c>
      <c r="C94" s="137" t="s">
        <v>76</v>
      </c>
      <c r="D94" s="138">
        <v>0.80763888888888891</v>
      </c>
      <c r="E94" s="136" t="s">
        <v>1193</v>
      </c>
      <c r="F94" s="136" t="s">
        <v>1194</v>
      </c>
      <c r="G94" s="152" t="s">
        <v>1195</v>
      </c>
      <c r="H94" s="152" t="s">
        <v>1196</v>
      </c>
      <c r="I94" s="137">
        <v>3782</v>
      </c>
      <c r="J94" s="138">
        <v>0.82986111111111116</v>
      </c>
      <c r="K94" s="136" t="s">
        <v>1198</v>
      </c>
      <c r="L94" s="136" t="s">
        <v>1199</v>
      </c>
      <c r="M94" s="152" t="s">
        <v>1200</v>
      </c>
      <c r="N94" s="152" t="s">
        <v>1201</v>
      </c>
      <c r="O94" s="137">
        <v>3787</v>
      </c>
      <c r="P94" s="156">
        <v>2.2222222222222254E-2</v>
      </c>
      <c r="Q94" s="157">
        <v>2.2222222221898846E-2</v>
      </c>
      <c r="R94" s="158">
        <v>3.9408650932744611</v>
      </c>
      <c r="S94" s="143">
        <v>316</v>
      </c>
      <c r="T94" s="87">
        <v>4</v>
      </c>
      <c r="U94" s="144" t="s">
        <v>1186</v>
      </c>
      <c r="V94" s="136" t="s">
        <v>1096</v>
      </c>
      <c r="W94" s="145">
        <v>36</v>
      </c>
      <c r="X94" s="145">
        <v>3240</v>
      </c>
      <c r="Y94" s="146">
        <v>9</v>
      </c>
      <c r="Z94" s="159" t="s">
        <v>797</v>
      </c>
      <c r="AA94" s="136" t="s">
        <v>778</v>
      </c>
      <c r="AB94" s="150" t="s">
        <v>1172</v>
      </c>
      <c r="AC94" s="150" t="s">
        <v>95</v>
      </c>
      <c r="AD94" s="149"/>
      <c r="AE94" s="150">
        <v>5</v>
      </c>
      <c r="AF94" s="151" t="s">
        <v>1165</v>
      </c>
      <c r="AG94" s="152">
        <v>19</v>
      </c>
      <c r="AH94" s="137" t="s">
        <v>1037</v>
      </c>
      <c r="AI94" s="153"/>
      <c r="AJ94" s="154" t="s">
        <v>1202</v>
      </c>
      <c r="AK94" s="160"/>
      <c r="AL94" s="106"/>
      <c r="AM94" s="106"/>
      <c r="AN94" s="106"/>
      <c r="AO94" s="106"/>
      <c r="AP94" s="106"/>
      <c r="AQ94" s="106"/>
      <c r="AR94" s="106"/>
      <c r="AS94" s="106"/>
      <c r="AT94" s="106"/>
      <c r="AU94" s="106"/>
      <c r="AV94" s="106"/>
      <c r="AW94" s="106"/>
      <c r="AX94" s="106"/>
      <c r="AY94" s="106"/>
      <c r="AZ94" s="106"/>
      <c r="BA94" s="106"/>
      <c r="BB94" s="106"/>
      <c r="BC94" s="106"/>
      <c r="BD94" s="106"/>
      <c r="BE94" s="106"/>
      <c r="BF94" s="106"/>
      <c r="BG94" s="106"/>
      <c r="BH94" s="106"/>
      <c r="BI94" s="106"/>
      <c r="BJ94" s="106"/>
      <c r="BK94" s="106"/>
      <c r="BL94" s="106"/>
      <c r="BM94" s="106"/>
      <c r="BN94" s="106"/>
      <c r="BO94" s="106"/>
      <c r="BP94" s="106"/>
      <c r="BQ94" s="106"/>
      <c r="BR94" s="106"/>
      <c r="BS94" s="106"/>
      <c r="BT94" s="106"/>
      <c r="BU94" s="106"/>
      <c r="BV94" s="106"/>
      <c r="BW94" s="106"/>
      <c r="BX94" s="106"/>
      <c r="BY94" s="106"/>
      <c r="BZ94" s="106"/>
      <c r="CA94" s="106"/>
      <c r="CB94" s="106"/>
      <c r="CC94" s="106"/>
      <c r="CD94" s="106"/>
      <c r="CE94" s="106"/>
      <c r="CF94" s="106"/>
      <c r="CG94" s="106"/>
      <c r="CH94" s="106"/>
      <c r="CI94" s="106"/>
      <c r="CJ94" s="106"/>
      <c r="CK94" s="106"/>
      <c r="CL94" s="106"/>
      <c r="CM94" s="106"/>
      <c r="CN94" s="106"/>
      <c r="CO94" s="106"/>
      <c r="CP94" s="106"/>
      <c r="CQ94" s="106"/>
      <c r="CR94" s="106"/>
      <c r="CS94" s="106"/>
      <c r="CT94" s="106"/>
      <c r="CU94" s="106"/>
      <c r="CV94" s="106"/>
      <c r="CW94" s="106"/>
      <c r="CX94" s="106"/>
      <c r="CY94" s="106"/>
      <c r="CZ94" s="106"/>
      <c r="DA94" s="106"/>
      <c r="DB94" s="106"/>
      <c r="DC94" s="106"/>
      <c r="DD94" s="106"/>
      <c r="DE94" s="106"/>
      <c r="DF94" s="106"/>
      <c r="DG94" s="106"/>
      <c r="DH94" s="106"/>
      <c r="DI94" s="106"/>
      <c r="DJ94" s="106"/>
      <c r="DK94" s="106"/>
      <c r="DL94" s="106"/>
      <c r="DM94" s="106"/>
      <c r="DN94" s="106"/>
      <c r="DO94" s="106"/>
      <c r="DP94" s="106"/>
      <c r="DQ94" s="106"/>
      <c r="DR94" s="106"/>
      <c r="DS94" s="106"/>
      <c r="DT94" s="106"/>
      <c r="DU94" s="106"/>
      <c r="DV94" s="106"/>
      <c r="DW94" s="106"/>
      <c r="DX94" s="106"/>
      <c r="DY94" s="106"/>
      <c r="DZ94" s="106"/>
      <c r="EA94" s="106"/>
      <c r="EB94" s="106"/>
      <c r="EC94" s="106"/>
      <c r="ED94" s="106"/>
      <c r="EE94" s="106"/>
      <c r="EF94" s="106"/>
      <c r="EG94" s="106"/>
      <c r="EH94" s="106"/>
      <c r="EI94" s="106"/>
      <c r="EJ94" s="106"/>
      <c r="EK94" s="106"/>
      <c r="EL94" s="106"/>
      <c r="EM94" s="106"/>
      <c r="EN94" s="106"/>
      <c r="EO94" s="106"/>
      <c r="EP94" s="106"/>
      <c r="EQ94" s="106"/>
      <c r="ER94" s="106"/>
      <c r="ES94" s="106"/>
      <c r="ET94" s="106"/>
      <c r="EU94" s="106"/>
      <c r="EV94" s="106"/>
      <c r="EW94" s="106"/>
      <c r="EX94" s="106"/>
      <c r="EY94" s="106"/>
      <c r="EZ94" s="106"/>
      <c r="FA94" s="106"/>
      <c r="FB94" s="106"/>
      <c r="FC94" s="106"/>
      <c r="FD94" s="106"/>
      <c r="FE94" s="106"/>
      <c r="FF94" s="106"/>
      <c r="FG94" s="106"/>
      <c r="FH94" s="106"/>
      <c r="FI94" s="106"/>
      <c r="FJ94" s="106"/>
    </row>
    <row r="95" spans="1:166">
      <c r="A95" s="135">
        <v>40766</v>
      </c>
      <c r="B95" s="136" t="s">
        <v>147</v>
      </c>
      <c r="C95" s="137" t="s">
        <v>76</v>
      </c>
      <c r="D95" s="138">
        <v>0.82986111111111116</v>
      </c>
      <c r="E95" s="136" t="s">
        <v>1198</v>
      </c>
      <c r="F95" s="136" t="s">
        <v>1199</v>
      </c>
      <c r="G95" s="152" t="s">
        <v>1200</v>
      </c>
      <c r="H95" s="152" t="s">
        <v>1201</v>
      </c>
      <c r="I95" s="137">
        <v>3787</v>
      </c>
      <c r="J95" s="138">
        <v>0.85763888888888884</v>
      </c>
      <c r="K95" s="136" t="s">
        <v>1203</v>
      </c>
      <c r="L95" s="136" t="s">
        <v>1204</v>
      </c>
      <c r="M95" s="152" t="s">
        <v>1205</v>
      </c>
      <c r="N95" s="152" t="s">
        <v>1206</v>
      </c>
      <c r="O95" s="137">
        <v>3787</v>
      </c>
      <c r="P95" s="156">
        <v>2.7777777777777679E-2</v>
      </c>
      <c r="Q95" s="157">
        <v>2.7777777781011537E-2</v>
      </c>
      <c r="R95" s="158">
        <v>5.4983837846870216</v>
      </c>
      <c r="S95" s="143">
        <v>297</v>
      </c>
      <c r="T95" s="87">
        <v>5</v>
      </c>
      <c r="U95" s="144" t="s">
        <v>1186</v>
      </c>
      <c r="V95" s="136" t="s">
        <v>1096</v>
      </c>
      <c r="W95" s="145">
        <v>36</v>
      </c>
      <c r="X95" s="145">
        <v>6600</v>
      </c>
      <c r="Y95" s="146">
        <v>9</v>
      </c>
      <c r="Z95" s="147" t="s">
        <v>797</v>
      </c>
      <c r="AA95" s="136" t="s">
        <v>778</v>
      </c>
      <c r="AB95" s="150" t="s">
        <v>1172</v>
      </c>
      <c r="AC95" s="150" t="s">
        <v>95</v>
      </c>
      <c r="AD95" s="149"/>
      <c r="AE95" s="150">
        <v>5</v>
      </c>
      <c r="AF95" s="151" t="s">
        <v>1165</v>
      </c>
      <c r="AG95" s="152">
        <v>18</v>
      </c>
      <c r="AH95" s="137" t="s">
        <v>1037</v>
      </c>
      <c r="AI95" s="153"/>
      <c r="AJ95" s="154" t="s">
        <v>1207</v>
      </c>
      <c r="AK95" s="160"/>
      <c r="AL95" s="106"/>
      <c r="AM95" s="106"/>
      <c r="AN95" s="106"/>
      <c r="AO95" s="106"/>
      <c r="AP95" s="106"/>
      <c r="AQ95" s="106"/>
      <c r="AR95" s="106"/>
      <c r="AS95" s="106"/>
      <c r="AT95" s="106"/>
      <c r="AU95" s="106"/>
      <c r="AV95" s="106"/>
      <c r="AW95" s="106"/>
      <c r="AX95" s="106"/>
      <c r="AY95" s="106"/>
      <c r="AZ95" s="106"/>
      <c r="BA95" s="106"/>
      <c r="BB95" s="106"/>
      <c r="BC95" s="106"/>
      <c r="BD95" s="106"/>
      <c r="BE95" s="106"/>
      <c r="BF95" s="106"/>
      <c r="BG95" s="106"/>
      <c r="BH95" s="106"/>
      <c r="BI95" s="106"/>
      <c r="BJ95" s="106"/>
      <c r="BK95" s="106"/>
      <c r="BL95" s="106"/>
      <c r="BM95" s="106"/>
      <c r="BN95" s="106"/>
      <c r="BO95" s="106"/>
      <c r="BP95" s="106"/>
      <c r="BQ95" s="106"/>
      <c r="BR95" s="106"/>
      <c r="BS95" s="106"/>
      <c r="BT95" s="106"/>
      <c r="BU95" s="106"/>
      <c r="BV95" s="106"/>
      <c r="BW95" s="106"/>
      <c r="BX95" s="106"/>
      <c r="BY95" s="106"/>
      <c r="BZ95" s="106"/>
      <c r="CA95" s="106"/>
      <c r="CB95" s="106"/>
      <c r="CC95" s="106"/>
      <c r="CD95" s="106"/>
      <c r="CE95" s="106"/>
      <c r="CF95" s="106"/>
      <c r="CG95" s="106"/>
      <c r="CH95" s="106"/>
      <c r="CI95" s="106"/>
      <c r="CJ95" s="106"/>
      <c r="CK95" s="106"/>
      <c r="CL95" s="106"/>
      <c r="CM95" s="106"/>
      <c r="CN95" s="106"/>
      <c r="CO95" s="106"/>
      <c r="CP95" s="106"/>
      <c r="CQ95" s="106"/>
      <c r="CR95" s="106"/>
      <c r="CS95" s="106"/>
      <c r="CT95" s="106"/>
      <c r="CU95" s="106"/>
      <c r="CV95" s="106"/>
      <c r="CW95" s="106"/>
      <c r="CX95" s="106"/>
      <c r="CY95" s="106"/>
      <c r="CZ95" s="106"/>
      <c r="DA95" s="106"/>
      <c r="DB95" s="106"/>
      <c r="DC95" s="106"/>
      <c r="DD95" s="106"/>
      <c r="DE95" s="106"/>
      <c r="DF95" s="106"/>
      <c r="DG95" s="106"/>
      <c r="DH95" s="106"/>
      <c r="DI95" s="106"/>
      <c r="DJ95" s="106"/>
      <c r="DK95" s="106"/>
      <c r="DL95" s="106"/>
      <c r="DM95" s="106"/>
      <c r="DN95" s="106"/>
      <c r="DO95" s="106"/>
      <c r="DP95" s="106"/>
      <c r="DQ95" s="106"/>
      <c r="DR95" s="106"/>
      <c r="DS95" s="106"/>
      <c r="DT95" s="106"/>
      <c r="DU95" s="106"/>
      <c r="DV95" s="106"/>
      <c r="DW95" s="106"/>
      <c r="DX95" s="106"/>
      <c r="DY95" s="106"/>
      <c r="DZ95" s="106"/>
      <c r="EA95" s="106"/>
      <c r="EB95" s="106"/>
      <c r="EC95" s="106"/>
      <c r="ED95" s="106"/>
      <c r="EE95" s="106"/>
      <c r="EF95" s="106"/>
      <c r="EG95" s="106"/>
      <c r="EH95" s="106"/>
      <c r="EI95" s="106"/>
      <c r="EJ95" s="106"/>
      <c r="EK95" s="106"/>
      <c r="EL95" s="106"/>
      <c r="EM95" s="106"/>
      <c r="EN95" s="106"/>
      <c r="EO95" s="106"/>
      <c r="EP95" s="106"/>
      <c r="EQ95" s="106"/>
      <c r="ER95" s="106"/>
      <c r="ES95" s="106"/>
      <c r="ET95" s="106"/>
      <c r="EU95" s="106"/>
      <c r="EV95" s="106"/>
      <c r="EW95" s="106"/>
      <c r="EX95" s="106"/>
      <c r="EY95" s="106"/>
      <c r="EZ95" s="106"/>
      <c r="FA95" s="106"/>
      <c r="FB95" s="106"/>
      <c r="FC95" s="106"/>
      <c r="FD95" s="106"/>
      <c r="FE95" s="106"/>
      <c r="FF95" s="106"/>
      <c r="FG95" s="106"/>
      <c r="FH95" s="106"/>
      <c r="FI95" s="106"/>
      <c r="FJ95" s="106"/>
    </row>
    <row r="96" spans="1:166">
      <c r="A96" s="135">
        <v>40766</v>
      </c>
      <c r="B96" s="136" t="s">
        <v>147</v>
      </c>
      <c r="C96" s="137" t="s">
        <v>76</v>
      </c>
      <c r="D96" s="138">
        <v>0.85763888888888884</v>
      </c>
      <c r="E96" s="136" t="s">
        <v>1203</v>
      </c>
      <c r="F96" s="136" t="s">
        <v>1204</v>
      </c>
      <c r="G96" s="152" t="s">
        <v>1205</v>
      </c>
      <c r="H96" s="152" t="s">
        <v>1206</v>
      </c>
      <c r="I96" s="137">
        <v>3787</v>
      </c>
      <c r="J96" s="138">
        <v>0.87083333333333324</v>
      </c>
      <c r="K96" s="136" t="s">
        <v>1208</v>
      </c>
      <c r="L96" s="136" t="s">
        <v>1209</v>
      </c>
      <c r="M96" s="152" t="s">
        <v>1210</v>
      </c>
      <c r="N96" s="152" t="s">
        <v>1211</v>
      </c>
      <c r="O96" s="137">
        <v>3785</v>
      </c>
      <c r="P96" s="156">
        <v>1.3194444444444398E-2</v>
      </c>
      <c r="Q96" s="157">
        <v>1.3194444443797693E-2</v>
      </c>
      <c r="R96" s="158">
        <v>2.6742496923429497</v>
      </c>
      <c r="S96" s="143">
        <v>269</v>
      </c>
      <c r="T96" s="87">
        <v>5</v>
      </c>
      <c r="U96" s="144" t="s">
        <v>1186</v>
      </c>
      <c r="V96" s="136" t="s">
        <v>1096</v>
      </c>
      <c r="W96" s="145">
        <v>36</v>
      </c>
      <c r="X96" s="145">
        <v>6600</v>
      </c>
      <c r="Y96" s="146">
        <v>9</v>
      </c>
      <c r="Z96" s="159" t="s">
        <v>797</v>
      </c>
      <c r="AA96" s="136" t="s">
        <v>778</v>
      </c>
      <c r="AB96" s="150" t="s">
        <v>1172</v>
      </c>
      <c r="AC96" s="150" t="s">
        <v>95</v>
      </c>
      <c r="AD96" s="149"/>
      <c r="AE96" s="150">
        <v>5</v>
      </c>
      <c r="AF96" s="151" t="s">
        <v>1165</v>
      </c>
      <c r="AG96" s="152">
        <v>20</v>
      </c>
      <c r="AH96" s="137" t="s">
        <v>1212</v>
      </c>
      <c r="AI96" s="163"/>
      <c r="AJ96" s="161"/>
      <c r="AK96" s="160"/>
      <c r="AL96" s="106"/>
      <c r="AM96" s="106"/>
      <c r="AN96" s="106"/>
      <c r="AO96" s="106"/>
      <c r="AP96" s="106"/>
      <c r="AQ96" s="106"/>
      <c r="AR96" s="106"/>
      <c r="AS96" s="106"/>
      <c r="AT96" s="106"/>
      <c r="AU96" s="106"/>
      <c r="AV96" s="106"/>
      <c r="AW96" s="106"/>
      <c r="AX96" s="106"/>
      <c r="AY96" s="106"/>
      <c r="AZ96" s="106"/>
      <c r="BA96" s="106"/>
      <c r="BB96" s="106"/>
      <c r="BC96" s="106"/>
      <c r="BD96" s="106"/>
      <c r="BE96" s="106"/>
      <c r="BF96" s="106"/>
      <c r="BG96" s="106"/>
      <c r="BH96" s="106"/>
      <c r="BI96" s="106"/>
      <c r="BJ96" s="106"/>
      <c r="BK96" s="106"/>
      <c r="BL96" s="106"/>
      <c r="BM96" s="106"/>
      <c r="BN96" s="106"/>
      <c r="BO96" s="106"/>
      <c r="BP96" s="106"/>
      <c r="BQ96" s="106"/>
      <c r="BR96" s="106"/>
      <c r="BS96" s="106"/>
      <c r="BT96" s="106"/>
      <c r="BU96" s="106"/>
      <c r="BV96" s="106"/>
      <c r="BW96" s="106"/>
      <c r="BX96" s="106"/>
      <c r="BY96" s="106"/>
      <c r="BZ96" s="106"/>
      <c r="CA96" s="106"/>
      <c r="CB96" s="106"/>
      <c r="CC96" s="106"/>
      <c r="CD96" s="106"/>
      <c r="CE96" s="106"/>
      <c r="CF96" s="106"/>
      <c r="CG96" s="106"/>
      <c r="CH96" s="106"/>
      <c r="CI96" s="106"/>
      <c r="CJ96" s="106"/>
      <c r="CK96" s="106"/>
      <c r="CL96" s="106"/>
      <c r="CM96" s="106"/>
      <c r="CN96" s="106"/>
      <c r="CO96" s="106"/>
      <c r="CP96" s="106"/>
      <c r="CQ96" s="106"/>
      <c r="CR96" s="106"/>
      <c r="CS96" s="106"/>
      <c r="CT96" s="106"/>
      <c r="CU96" s="106"/>
      <c r="CV96" s="106"/>
      <c r="CW96" s="106"/>
      <c r="CX96" s="106"/>
      <c r="CY96" s="106"/>
      <c r="CZ96" s="106"/>
      <c r="DA96" s="106"/>
      <c r="DB96" s="106"/>
      <c r="DC96" s="106"/>
      <c r="DD96" s="106"/>
      <c r="DE96" s="106"/>
      <c r="DF96" s="106"/>
      <c r="DG96" s="106"/>
      <c r="DH96" s="106"/>
      <c r="DI96" s="106"/>
      <c r="DJ96" s="106"/>
      <c r="DK96" s="106"/>
      <c r="DL96" s="106"/>
      <c r="DM96" s="106"/>
      <c r="DN96" s="106"/>
      <c r="DO96" s="106"/>
      <c r="DP96" s="106"/>
      <c r="DQ96" s="106"/>
      <c r="DR96" s="106"/>
      <c r="DS96" s="106"/>
      <c r="DT96" s="106"/>
      <c r="DU96" s="106"/>
      <c r="DV96" s="106"/>
      <c r="DW96" s="106"/>
      <c r="DX96" s="106"/>
      <c r="DY96" s="106"/>
      <c r="DZ96" s="106"/>
      <c r="EA96" s="106"/>
      <c r="EB96" s="106"/>
      <c r="EC96" s="106"/>
      <c r="ED96" s="106"/>
      <c r="EE96" s="106"/>
      <c r="EF96" s="106"/>
      <c r="EG96" s="106"/>
      <c r="EH96" s="106"/>
      <c r="EI96" s="106"/>
      <c r="EJ96" s="106"/>
      <c r="EK96" s="106"/>
      <c r="EL96" s="106"/>
      <c r="EM96" s="106"/>
      <c r="EN96" s="106"/>
      <c r="EO96" s="106"/>
      <c r="EP96" s="106"/>
      <c r="EQ96" s="106"/>
      <c r="ER96" s="106"/>
      <c r="ES96" s="106"/>
      <c r="ET96" s="106"/>
      <c r="EU96" s="106"/>
      <c r="EV96" s="106"/>
      <c r="EW96" s="106"/>
      <c r="EX96" s="106"/>
      <c r="EY96" s="106"/>
      <c r="EZ96" s="106"/>
      <c r="FA96" s="106"/>
      <c r="FB96" s="106"/>
      <c r="FC96" s="106"/>
      <c r="FD96" s="106"/>
      <c r="FE96" s="106"/>
      <c r="FF96" s="106"/>
      <c r="FG96" s="106"/>
      <c r="FH96" s="106"/>
      <c r="FI96" s="106"/>
      <c r="FJ96" s="106"/>
    </row>
    <row r="97" spans="1:166">
      <c r="A97" s="135">
        <v>40766</v>
      </c>
      <c r="B97" s="136" t="s">
        <v>181</v>
      </c>
      <c r="C97" s="137" t="s">
        <v>76</v>
      </c>
      <c r="D97" s="138">
        <v>0.87083333333333324</v>
      </c>
      <c r="E97" s="136" t="s">
        <v>1208</v>
      </c>
      <c r="F97" s="136" t="s">
        <v>1209</v>
      </c>
      <c r="G97" s="152" t="s">
        <v>1210</v>
      </c>
      <c r="H97" s="152" t="s">
        <v>1211</v>
      </c>
      <c r="I97" s="137">
        <v>3785</v>
      </c>
      <c r="J97" s="138">
        <v>0.89444444444444438</v>
      </c>
      <c r="K97" s="136" t="s">
        <v>1213</v>
      </c>
      <c r="L97" s="136" t="s">
        <v>1214</v>
      </c>
      <c r="M97" s="152" t="s">
        <v>1215</v>
      </c>
      <c r="N97" s="152" t="s">
        <v>1216</v>
      </c>
      <c r="O97" s="137">
        <v>3785</v>
      </c>
      <c r="P97" s="156">
        <v>2.3611111111111138E-2</v>
      </c>
      <c r="Q97" s="157">
        <v>2.361111110803904E-2</v>
      </c>
      <c r="R97" s="158">
        <v>4.7530976359051493</v>
      </c>
      <c r="S97" s="143">
        <v>269</v>
      </c>
      <c r="T97" s="87">
        <v>5</v>
      </c>
      <c r="U97" s="144" t="s">
        <v>1186</v>
      </c>
      <c r="V97" s="136" t="s">
        <v>1096</v>
      </c>
      <c r="W97" s="145">
        <v>36</v>
      </c>
      <c r="X97" s="145">
        <v>6600</v>
      </c>
      <c r="Y97" s="146">
        <v>9</v>
      </c>
      <c r="Z97" s="159" t="s">
        <v>797</v>
      </c>
      <c r="AA97" s="136" t="s">
        <v>778</v>
      </c>
      <c r="AB97" s="150" t="s">
        <v>1172</v>
      </c>
      <c r="AC97" s="150" t="s">
        <v>95</v>
      </c>
      <c r="AD97" s="149"/>
      <c r="AE97" s="150">
        <v>5</v>
      </c>
      <c r="AF97" s="151" t="s">
        <v>1165</v>
      </c>
      <c r="AG97" s="152">
        <v>18</v>
      </c>
      <c r="AH97" s="137" t="s">
        <v>1212</v>
      </c>
      <c r="AI97" s="153"/>
      <c r="AJ97" s="161"/>
      <c r="AK97" s="160"/>
      <c r="AL97" s="106"/>
      <c r="AM97" s="106"/>
      <c r="AN97" s="106"/>
      <c r="AO97" s="106"/>
      <c r="AP97" s="106"/>
      <c r="AQ97" s="106"/>
      <c r="AR97" s="106"/>
      <c r="AS97" s="106"/>
      <c r="AT97" s="106"/>
      <c r="AU97" s="106"/>
      <c r="AV97" s="106"/>
      <c r="AW97" s="106"/>
      <c r="AX97" s="106"/>
      <c r="AY97" s="106"/>
      <c r="AZ97" s="106"/>
      <c r="BA97" s="106"/>
      <c r="BB97" s="106"/>
      <c r="BC97" s="106"/>
      <c r="BD97" s="106"/>
      <c r="BE97" s="106"/>
      <c r="BF97" s="106"/>
      <c r="BG97" s="106"/>
      <c r="BH97" s="106"/>
      <c r="BI97" s="106"/>
      <c r="BJ97" s="106"/>
      <c r="BK97" s="106"/>
      <c r="BL97" s="106"/>
      <c r="BM97" s="106"/>
      <c r="BN97" s="106"/>
      <c r="BO97" s="106"/>
      <c r="BP97" s="106"/>
      <c r="BQ97" s="106"/>
      <c r="BR97" s="106"/>
      <c r="BS97" s="106"/>
      <c r="BT97" s="106"/>
      <c r="BU97" s="106"/>
      <c r="BV97" s="106"/>
      <c r="BW97" s="106"/>
      <c r="BX97" s="106"/>
      <c r="BY97" s="106"/>
      <c r="BZ97" s="106"/>
      <c r="CA97" s="106"/>
      <c r="CB97" s="106"/>
      <c r="CC97" s="106"/>
      <c r="CD97" s="106"/>
      <c r="CE97" s="106"/>
      <c r="CF97" s="106"/>
      <c r="CG97" s="106"/>
      <c r="CH97" s="106"/>
      <c r="CI97" s="106"/>
      <c r="CJ97" s="106"/>
      <c r="CK97" s="106"/>
      <c r="CL97" s="106"/>
      <c r="CM97" s="106"/>
      <c r="CN97" s="106"/>
      <c r="CO97" s="106"/>
      <c r="CP97" s="106"/>
      <c r="CQ97" s="106"/>
      <c r="CR97" s="106"/>
      <c r="CS97" s="106"/>
      <c r="CT97" s="106"/>
      <c r="CU97" s="106"/>
      <c r="CV97" s="106"/>
      <c r="CW97" s="106"/>
      <c r="CX97" s="106"/>
      <c r="CY97" s="106"/>
      <c r="CZ97" s="106"/>
      <c r="DA97" s="106"/>
      <c r="DB97" s="106"/>
      <c r="DC97" s="106"/>
      <c r="DD97" s="106"/>
      <c r="DE97" s="106"/>
      <c r="DF97" s="106"/>
      <c r="DG97" s="106"/>
      <c r="DH97" s="106"/>
      <c r="DI97" s="106"/>
      <c r="DJ97" s="106"/>
      <c r="DK97" s="106"/>
      <c r="DL97" s="106"/>
      <c r="DM97" s="106"/>
      <c r="DN97" s="106"/>
      <c r="DO97" s="106"/>
      <c r="DP97" s="106"/>
      <c r="DQ97" s="106"/>
      <c r="DR97" s="106"/>
      <c r="DS97" s="106"/>
      <c r="DT97" s="106"/>
      <c r="DU97" s="106"/>
      <c r="DV97" s="106"/>
      <c r="DW97" s="106"/>
      <c r="DX97" s="106"/>
      <c r="DY97" s="106"/>
      <c r="DZ97" s="106"/>
      <c r="EA97" s="106"/>
      <c r="EB97" s="106"/>
      <c r="EC97" s="106"/>
      <c r="ED97" s="106"/>
      <c r="EE97" s="106"/>
      <c r="EF97" s="106"/>
      <c r="EG97" s="106"/>
      <c r="EH97" s="106"/>
      <c r="EI97" s="106"/>
      <c r="EJ97" s="106"/>
      <c r="EK97" s="106"/>
      <c r="EL97" s="106"/>
      <c r="EM97" s="106"/>
      <c r="EN97" s="106"/>
      <c r="EO97" s="106"/>
      <c r="EP97" s="106"/>
      <c r="EQ97" s="106"/>
      <c r="ER97" s="106"/>
      <c r="ES97" s="106"/>
      <c r="ET97" s="106"/>
      <c r="EU97" s="106"/>
      <c r="EV97" s="106"/>
      <c r="EW97" s="106"/>
      <c r="EX97" s="106"/>
      <c r="EY97" s="106"/>
      <c r="EZ97" s="106"/>
      <c r="FA97" s="106"/>
      <c r="FB97" s="106"/>
      <c r="FC97" s="106"/>
      <c r="FD97" s="106"/>
      <c r="FE97" s="106"/>
      <c r="FF97" s="106"/>
      <c r="FG97" s="106"/>
      <c r="FH97" s="106"/>
      <c r="FI97" s="106"/>
      <c r="FJ97" s="106"/>
    </row>
    <row r="98" spans="1:166">
      <c r="A98" s="135">
        <v>40766</v>
      </c>
      <c r="B98" s="136" t="s">
        <v>181</v>
      </c>
      <c r="C98" s="137" t="s">
        <v>76</v>
      </c>
      <c r="D98" s="138">
        <v>0.89444444444444438</v>
      </c>
      <c r="E98" s="136" t="s">
        <v>1213</v>
      </c>
      <c r="F98" s="136" t="s">
        <v>1214</v>
      </c>
      <c r="G98" s="152" t="s">
        <v>1215</v>
      </c>
      <c r="H98" s="152" t="s">
        <v>1216</v>
      </c>
      <c r="I98" s="137">
        <v>3785</v>
      </c>
      <c r="J98" s="138">
        <v>0.91666666666666663</v>
      </c>
      <c r="K98" s="136" t="s">
        <v>1217</v>
      </c>
      <c r="L98" s="136" t="s">
        <v>1218</v>
      </c>
      <c r="M98" s="152" t="s">
        <v>1219</v>
      </c>
      <c r="N98" s="152" t="s">
        <v>1220</v>
      </c>
      <c r="O98" s="137">
        <v>3786</v>
      </c>
      <c r="P98" s="156">
        <v>2.2222222222222254E-2</v>
      </c>
      <c r="Q98" s="157">
        <v>2.2222222221898846E-2</v>
      </c>
      <c r="R98" s="158">
        <v>4.3895352911906906</v>
      </c>
      <c r="S98" s="143">
        <v>275</v>
      </c>
      <c r="T98" s="87">
        <v>5</v>
      </c>
      <c r="U98" s="144" t="s">
        <v>1186</v>
      </c>
      <c r="V98" s="136" t="s">
        <v>1096</v>
      </c>
      <c r="W98" s="145">
        <v>36</v>
      </c>
      <c r="X98" s="145">
        <v>6600</v>
      </c>
      <c r="Y98" s="146">
        <v>9</v>
      </c>
      <c r="Z98" s="159" t="s">
        <v>797</v>
      </c>
      <c r="AA98" s="136" t="s">
        <v>778</v>
      </c>
      <c r="AB98" s="150" t="s">
        <v>1172</v>
      </c>
      <c r="AC98" s="150" t="s">
        <v>95</v>
      </c>
      <c r="AD98" s="149"/>
      <c r="AE98" s="150">
        <v>5</v>
      </c>
      <c r="AF98" s="151" t="s">
        <v>1165</v>
      </c>
      <c r="AG98" s="152">
        <v>21</v>
      </c>
      <c r="AH98" s="137" t="s">
        <v>1212</v>
      </c>
      <c r="AI98" s="153"/>
      <c r="AJ98" s="154" t="s">
        <v>1221</v>
      </c>
      <c r="AK98" s="160"/>
      <c r="AL98" s="106"/>
      <c r="AM98" s="106"/>
      <c r="AN98" s="106"/>
      <c r="AO98" s="106"/>
      <c r="AP98" s="106"/>
      <c r="AQ98" s="106"/>
      <c r="AR98" s="106"/>
      <c r="AS98" s="106"/>
      <c r="AT98" s="106"/>
      <c r="AU98" s="106"/>
      <c r="AV98" s="106"/>
      <c r="AW98" s="106"/>
      <c r="AX98" s="106"/>
      <c r="AY98" s="106"/>
      <c r="AZ98" s="106"/>
      <c r="BA98" s="106"/>
      <c r="BB98" s="106"/>
      <c r="BC98" s="106"/>
      <c r="BD98" s="106"/>
      <c r="BE98" s="106"/>
      <c r="BF98" s="106"/>
      <c r="BG98" s="106"/>
      <c r="BH98" s="106"/>
      <c r="BI98" s="106"/>
      <c r="BJ98" s="106"/>
      <c r="BK98" s="106"/>
      <c r="BL98" s="106"/>
      <c r="BM98" s="106"/>
      <c r="BN98" s="106"/>
      <c r="BO98" s="106"/>
      <c r="BP98" s="106"/>
      <c r="BQ98" s="106"/>
      <c r="BR98" s="106"/>
      <c r="BS98" s="106"/>
      <c r="BT98" s="106"/>
      <c r="BU98" s="106"/>
      <c r="BV98" s="106"/>
      <c r="BW98" s="106"/>
      <c r="BX98" s="106"/>
      <c r="BY98" s="106"/>
      <c r="BZ98" s="106"/>
      <c r="CA98" s="106"/>
      <c r="CB98" s="106"/>
      <c r="CC98" s="106"/>
      <c r="CD98" s="106"/>
      <c r="CE98" s="106"/>
      <c r="CF98" s="106"/>
      <c r="CG98" s="106"/>
      <c r="CH98" s="106"/>
      <c r="CI98" s="106"/>
      <c r="CJ98" s="106"/>
      <c r="CK98" s="106"/>
      <c r="CL98" s="106"/>
      <c r="CM98" s="106"/>
      <c r="CN98" s="106"/>
      <c r="CO98" s="106"/>
      <c r="CP98" s="106"/>
      <c r="CQ98" s="106"/>
      <c r="CR98" s="106"/>
      <c r="CS98" s="106"/>
      <c r="CT98" s="106"/>
      <c r="CU98" s="106"/>
      <c r="CV98" s="106"/>
      <c r="CW98" s="106"/>
      <c r="CX98" s="106"/>
      <c r="CY98" s="106"/>
      <c r="CZ98" s="106"/>
      <c r="DA98" s="106"/>
      <c r="DB98" s="106"/>
      <c r="DC98" s="106"/>
      <c r="DD98" s="106"/>
      <c r="DE98" s="106"/>
      <c r="DF98" s="106"/>
      <c r="DG98" s="106"/>
      <c r="DH98" s="106"/>
      <c r="DI98" s="106"/>
      <c r="DJ98" s="106"/>
      <c r="DK98" s="106"/>
      <c r="DL98" s="106"/>
      <c r="DM98" s="106"/>
      <c r="DN98" s="106"/>
      <c r="DO98" s="106"/>
      <c r="DP98" s="106"/>
      <c r="DQ98" s="106"/>
      <c r="DR98" s="106"/>
      <c r="DS98" s="106"/>
      <c r="DT98" s="106"/>
      <c r="DU98" s="106"/>
      <c r="DV98" s="106"/>
      <c r="DW98" s="106"/>
      <c r="DX98" s="106"/>
      <c r="DY98" s="106"/>
      <c r="DZ98" s="106"/>
      <c r="EA98" s="106"/>
      <c r="EB98" s="106"/>
      <c r="EC98" s="106"/>
      <c r="ED98" s="106"/>
      <c r="EE98" s="106"/>
      <c r="EF98" s="106"/>
      <c r="EG98" s="106"/>
      <c r="EH98" s="106"/>
      <c r="EI98" s="106"/>
      <c r="EJ98" s="106"/>
      <c r="EK98" s="106"/>
      <c r="EL98" s="106"/>
      <c r="EM98" s="106"/>
      <c r="EN98" s="106"/>
      <c r="EO98" s="106"/>
      <c r="EP98" s="106"/>
      <c r="EQ98" s="106"/>
      <c r="ER98" s="106"/>
      <c r="ES98" s="106"/>
      <c r="ET98" s="106"/>
      <c r="EU98" s="106"/>
      <c r="EV98" s="106"/>
      <c r="EW98" s="106"/>
      <c r="EX98" s="106"/>
      <c r="EY98" s="106"/>
      <c r="EZ98" s="106"/>
      <c r="FA98" s="106"/>
      <c r="FB98" s="106"/>
      <c r="FC98" s="106"/>
      <c r="FD98" s="106"/>
      <c r="FE98" s="106"/>
      <c r="FF98" s="106"/>
      <c r="FG98" s="106"/>
      <c r="FH98" s="106"/>
      <c r="FI98" s="106"/>
      <c r="FJ98" s="106"/>
    </row>
    <row r="99" spans="1:166">
      <c r="A99" s="135">
        <v>40766</v>
      </c>
      <c r="B99" s="136" t="s">
        <v>181</v>
      </c>
      <c r="C99" s="137" t="s">
        <v>76</v>
      </c>
      <c r="D99" s="138">
        <v>0.91666666666666663</v>
      </c>
      <c r="E99" s="136" t="s">
        <v>1217</v>
      </c>
      <c r="F99" s="136" t="s">
        <v>1218</v>
      </c>
      <c r="G99" s="152" t="s">
        <v>1219</v>
      </c>
      <c r="H99" s="152" t="s">
        <v>1220</v>
      </c>
      <c r="I99" s="137">
        <v>3786</v>
      </c>
      <c r="J99" s="138">
        <v>0.9375</v>
      </c>
      <c r="K99" s="136" t="s">
        <v>1222</v>
      </c>
      <c r="L99" s="136" t="s">
        <v>1223</v>
      </c>
      <c r="M99" s="152" t="s">
        <v>1224</v>
      </c>
      <c r="N99" s="152" t="s">
        <v>1225</v>
      </c>
      <c r="O99" s="137">
        <v>3791</v>
      </c>
      <c r="P99" s="156">
        <v>2.083333333333337E-2</v>
      </c>
      <c r="Q99" s="157">
        <v>2.0833333335758653E-2</v>
      </c>
      <c r="R99" s="158">
        <v>3.9539507747694804</v>
      </c>
      <c r="S99" s="143">
        <v>294</v>
      </c>
      <c r="T99" s="87">
        <v>5</v>
      </c>
      <c r="U99" s="144" t="s">
        <v>1186</v>
      </c>
      <c r="V99" s="136" t="s">
        <v>1096</v>
      </c>
      <c r="W99" s="145">
        <v>36</v>
      </c>
      <c r="X99" s="145">
        <v>6600</v>
      </c>
      <c r="Y99" s="146">
        <v>9</v>
      </c>
      <c r="Z99" s="159" t="s">
        <v>797</v>
      </c>
      <c r="AA99" s="136" t="s">
        <v>778</v>
      </c>
      <c r="AB99" s="150" t="s">
        <v>1172</v>
      </c>
      <c r="AC99" s="150" t="s">
        <v>95</v>
      </c>
      <c r="AD99" s="149"/>
      <c r="AE99" s="150">
        <v>5</v>
      </c>
      <c r="AF99" s="151" t="s">
        <v>1165</v>
      </c>
      <c r="AG99" s="152">
        <v>21</v>
      </c>
      <c r="AH99" s="137" t="s">
        <v>1010</v>
      </c>
      <c r="AI99" s="153"/>
      <c r="AJ99" s="154" t="s">
        <v>1221</v>
      </c>
      <c r="AK99" s="160"/>
      <c r="AL99" s="106"/>
      <c r="AM99" s="106"/>
      <c r="AN99" s="106"/>
      <c r="AO99" s="106"/>
      <c r="AP99" s="106"/>
      <c r="AQ99" s="106"/>
      <c r="AR99" s="106"/>
      <c r="AS99" s="106"/>
      <c r="AT99" s="106"/>
      <c r="AU99" s="106"/>
      <c r="AV99" s="106"/>
      <c r="AW99" s="106"/>
      <c r="AX99" s="106"/>
      <c r="AY99" s="106"/>
      <c r="AZ99" s="106"/>
      <c r="BA99" s="106"/>
      <c r="BB99" s="106"/>
      <c r="BC99" s="106"/>
      <c r="BD99" s="106"/>
      <c r="BE99" s="106"/>
      <c r="BF99" s="106"/>
      <c r="BG99" s="106"/>
      <c r="BH99" s="106"/>
      <c r="BI99" s="106"/>
      <c r="BJ99" s="106"/>
      <c r="BK99" s="106"/>
      <c r="BL99" s="106"/>
      <c r="BM99" s="106"/>
      <c r="BN99" s="106"/>
      <c r="BO99" s="106"/>
      <c r="BP99" s="106"/>
      <c r="BQ99" s="106"/>
      <c r="BR99" s="106"/>
      <c r="BS99" s="106"/>
      <c r="BT99" s="106"/>
      <c r="BU99" s="106"/>
      <c r="BV99" s="106"/>
      <c r="BW99" s="106"/>
      <c r="BX99" s="106"/>
      <c r="BY99" s="106"/>
      <c r="BZ99" s="106"/>
      <c r="CA99" s="106"/>
      <c r="CB99" s="106"/>
      <c r="CC99" s="106"/>
      <c r="CD99" s="106"/>
      <c r="CE99" s="106"/>
      <c r="CF99" s="106"/>
      <c r="CG99" s="106"/>
      <c r="CH99" s="106"/>
      <c r="CI99" s="106"/>
      <c r="CJ99" s="106"/>
      <c r="CK99" s="106"/>
      <c r="CL99" s="106"/>
      <c r="CM99" s="106"/>
      <c r="CN99" s="106"/>
      <c r="CO99" s="106"/>
      <c r="CP99" s="106"/>
      <c r="CQ99" s="106"/>
      <c r="CR99" s="106"/>
      <c r="CS99" s="106"/>
      <c r="CT99" s="106"/>
      <c r="CU99" s="106"/>
      <c r="CV99" s="106"/>
      <c r="CW99" s="106"/>
      <c r="CX99" s="106"/>
      <c r="CY99" s="106"/>
      <c r="CZ99" s="106"/>
      <c r="DA99" s="106"/>
      <c r="DB99" s="106"/>
      <c r="DC99" s="106"/>
      <c r="DD99" s="106"/>
      <c r="DE99" s="106"/>
      <c r="DF99" s="106"/>
      <c r="DG99" s="106"/>
      <c r="DH99" s="106"/>
      <c r="DI99" s="106"/>
      <c r="DJ99" s="106"/>
      <c r="DK99" s="106"/>
      <c r="DL99" s="106"/>
      <c r="DM99" s="106"/>
      <c r="DN99" s="106"/>
      <c r="DO99" s="106"/>
      <c r="DP99" s="106"/>
      <c r="DQ99" s="106"/>
      <c r="DR99" s="106"/>
      <c r="DS99" s="106"/>
      <c r="DT99" s="106"/>
      <c r="DU99" s="106"/>
      <c r="DV99" s="106"/>
      <c r="DW99" s="106"/>
      <c r="DX99" s="106"/>
      <c r="DY99" s="106"/>
      <c r="DZ99" s="106"/>
      <c r="EA99" s="106"/>
      <c r="EB99" s="106"/>
      <c r="EC99" s="106"/>
      <c r="ED99" s="106"/>
      <c r="EE99" s="106"/>
      <c r="EF99" s="106"/>
      <c r="EG99" s="106"/>
      <c r="EH99" s="106"/>
      <c r="EI99" s="106"/>
      <c r="EJ99" s="106"/>
      <c r="EK99" s="106"/>
      <c r="EL99" s="106"/>
      <c r="EM99" s="106"/>
      <c r="EN99" s="106"/>
      <c r="EO99" s="106"/>
      <c r="EP99" s="106"/>
      <c r="EQ99" s="106"/>
      <c r="ER99" s="106"/>
      <c r="ES99" s="106"/>
      <c r="ET99" s="106"/>
      <c r="EU99" s="106"/>
      <c r="EV99" s="106"/>
      <c r="EW99" s="106"/>
      <c r="EX99" s="106"/>
      <c r="EY99" s="106"/>
      <c r="EZ99" s="106"/>
      <c r="FA99" s="106"/>
      <c r="FB99" s="106"/>
      <c r="FC99" s="106"/>
      <c r="FD99" s="106"/>
      <c r="FE99" s="106"/>
      <c r="FF99" s="106"/>
      <c r="FG99" s="106"/>
      <c r="FH99" s="106"/>
      <c r="FI99" s="106"/>
      <c r="FJ99" s="106"/>
    </row>
    <row r="100" spans="1:166">
      <c r="A100" s="135">
        <v>40766</v>
      </c>
      <c r="B100" s="136" t="s">
        <v>181</v>
      </c>
      <c r="C100" s="137" t="s">
        <v>76</v>
      </c>
      <c r="D100" s="138">
        <v>0.9375</v>
      </c>
      <c r="E100" s="136" t="s">
        <v>1222</v>
      </c>
      <c r="F100" s="136" t="s">
        <v>1223</v>
      </c>
      <c r="G100" s="152" t="s">
        <v>1224</v>
      </c>
      <c r="H100" s="152" t="s">
        <v>1225</v>
      </c>
      <c r="I100" s="137">
        <v>3791</v>
      </c>
      <c r="J100" s="138">
        <v>0.95624999999999993</v>
      </c>
      <c r="K100" s="136" t="s">
        <v>1226</v>
      </c>
      <c r="L100" s="136" t="s">
        <v>1227</v>
      </c>
      <c r="M100" s="152" t="s">
        <v>1228</v>
      </c>
      <c r="N100" s="152" t="s">
        <v>1229</v>
      </c>
      <c r="O100" s="137">
        <v>3786</v>
      </c>
      <c r="P100" s="156">
        <v>1.8749999999999933E-2</v>
      </c>
      <c r="Q100" s="157">
        <v>1.8750000002910383E-2</v>
      </c>
      <c r="R100" s="158">
        <v>3.72074779648809</v>
      </c>
      <c r="S100" s="143">
        <v>290</v>
      </c>
      <c r="T100" s="87">
        <v>5</v>
      </c>
      <c r="U100" s="144" t="s">
        <v>1186</v>
      </c>
      <c r="V100" s="136" t="s">
        <v>1096</v>
      </c>
      <c r="W100" s="145">
        <v>36</v>
      </c>
      <c r="X100" s="145">
        <v>6600</v>
      </c>
      <c r="Y100" s="146">
        <v>9</v>
      </c>
      <c r="Z100" s="159" t="s">
        <v>797</v>
      </c>
      <c r="AA100" s="136" t="s">
        <v>778</v>
      </c>
      <c r="AB100" s="150" t="s">
        <v>1172</v>
      </c>
      <c r="AC100" s="150" t="s">
        <v>95</v>
      </c>
      <c r="AD100" s="149"/>
      <c r="AE100" s="150">
        <v>5</v>
      </c>
      <c r="AF100" s="151" t="s">
        <v>1165</v>
      </c>
      <c r="AG100" s="152">
        <v>21</v>
      </c>
      <c r="AH100" s="137" t="s">
        <v>1230</v>
      </c>
      <c r="AI100" s="153"/>
      <c r="AJ100" s="154" t="s">
        <v>1221</v>
      </c>
      <c r="AK100" s="160"/>
      <c r="AL100" s="106"/>
      <c r="AM100" s="106"/>
      <c r="AN100" s="106"/>
      <c r="AO100" s="106"/>
      <c r="AP100" s="106"/>
      <c r="AQ100" s="106"/>
      <c r="AR100" s="106"/>
      <c r="AS100" s="106"/>
      <c r="AT100" s="106"/>
      <c r="AU100" s="106"/>
      <c r="AV100" s="106"/>
      <c r="AW100" s="106"/>
      <c r="AX100" s="106"/>
      <c r="AY100" s="106"/>
      <c r="AZ100" s="106"/>
      <c r="BA100" s="106"/>
      <c r="BB100" s="106"/>
      <c r="BC100" s="106"/>
      <c r="BD100" s="106"/>
      <c r="BE100" s="106"/>
      <c r="BF100" s="106"/>
      <c r="BG100" s="106"/>
      <c r="BH100" s="106"/>
      <c r="BI100" s="106"/>
      <c r="BJ100" s="106"/>
      <c r="BK100" s="106"/>
      <c r="BL100" s="106"/>
      <c r="BM100" s="106"/>
      <c r="BN100" s="106"/>
      <c r="BO100" s="106"/>
      <c r="BP100" s="106"/>
      <c r="BQ100" s="106"/>
      <c r="BR100" s="106"/>
      <c r="BS100" s="106"/>
      <c r="BT100" s="106"/>
      <c r="BU100" s="106"/>
      <c r="BV100" s="106"/>
      <c r="BW100" s="106"/>
      <c r="BX100" s="106"/>
      <c r="BY100" s="106"/>
      <c r="BZ100" s="106"/>
      <c r="CA100" s="106"/>
      <c r="CB100" s="106"/>
      <c r="CC100" s="106"/>
      <c r="CD100" s="106"/>
      <c r="CE100" s="106"/>
      <c r="CF100" s="106"/>
      <c r="CG100" s="106"/>
      <c r="CH100" s="106"/>
      <c r="CI100" s="106"/>
      <c r="CJ100" s="106"/>
      <c r="CK100" s="106"/>
      <c r="CL100" s="106"/>
      <c r="CM100" s="106"/>
      <c r="CN100" s="106"/>
      <c r="CO100" s="106"/>
      <c r="CP100" s="106"/>
      <c r="CQ100" s="106"/>
      <c r="CR100" s="106"/>
      <c r="CS100" s="106"/>
      <c r="CT100" s="106"/>
      <c r="CU100" s="106"/>
      <c r="CV100" s="106"/>
      <c r="CW100" s="106"/>
      <c r="CX100" s="106"/>
      <c r="CY100" s="106"/>
      <c r="CZ100" s="106"/>
      <c r="DA100" s="106"/>
      <c r="DB100" s="106"/>
      <c r="DC100" s="106"/>
      <c r="DD100" s="106"/>
      <c r="DE100" s="106"/>
      <c r="DF100" s="106"/>
      <c r="DG100" s="106"/>
      <c r="DH100" s="106"/>
      <c r="DI100" s="106"/>
      <c r="DJ100" s="106"/>
      <c r="DK100" s="106"/>
      <c r="DL100" s="106"/>
      <c r="DM100" s="106"/>
      <c r="DN100" s="106"/>
      <c r="DO100" s="106"/>
      <c r="DP100" s="106"/>
      <c r="DQ100" s="106"/>
      <c r="DR100" s="106"/>
      <c r="DS100" s="106"/>
      <c r="DT100" s="106"/>
      <c r="DU100" s="106"/>
      <c r="DV100" s="106"/>
      <c r="DW100" s="106"/>
      <c r="DX100" s="106"/>
      <c r="DY100" s="106"/>
      <c r="DZ100" s="106"/>
      <c r="EA100" s="106"/>
      <c r="EB100" s="106"/>
      <c r="EC100" s="106"/>
      <c r="ED100" s="106"/>
      <c r="EE100" s="106"/>
      <c r="EF100" s="106"/>
      <c r="EG100" s="106"/>
      <c r="EH100" s="106"/>
      <c r="EI100" s="106"/>
      <c r="EJ100" s="106"/>
      <c r="EK100" s="106"/>
      <c r="EL100" s="106"/>
      <c r="EM100" s="106"/>
      <c r="EN100" s="106"/>
      <c r="EO100" s="106"/>
      <c r="EP100" s="106"/>
      <c r="EQ100" s="106"/>
      <c r="ER100" s="106"/>
      <c r="ES100" s="106"/>
      <c r="ET100" s="106"/>
      <c r="EU100" s="106"/>
      <c r="EV100" s="106"/>
      <c r="EW100" s="106"/>
      <c r="EX100" s="106"/>
      <c r="EY100" s="106"/>
      <c r="EZ100" s="106"/>
      <c r="FA100" s="106"/>
      <c r="FB100" s="106"/>
      <c r="FC100" s="106"/>
      <c r="FD100" s="106"/>
      <c r="FE100" s="106"/>
      <c r="FF100" s="106"/>
      <c r="FG100" s="106"/>
      <c r="FH100" s="106"/>
      <c r="FI100" s="106"/>
      <c r="FJ100" s="106"/>
    </row>
    <row r="101" spans="1:166">
      <c r="A101" s="135">
        <v>40766</v>
      </c>
      <c r="B101" s="136" t="s">
        <v>126</v>
      </c>
      <c r="C101" s="137" t="s">
        <v>76</v>
      </c>
      <c r="D101" s="138">
        <v>0.95624999999999993</v>
      </c>
      <c r="E101" s="136" t="s">
        <v>1226</v>
      </c>
      <c r="F101" s="136" t="s">
        <v>1227</v>
      </c>
      <c r="G101" s="152" t="s">
        <v>1228</v>
      </c>
      <c r="H101" s="152" t="s">
        <v>1229</v>
      </c>
      <c r="I101" s="137">
        <v>3786</v>
      </c>
      <c r="J101" s="138">
        <v>0.97986111111111107</v>
      </c>
      <c r="K101" s="136" t="s">
        <v>1231</v>
      </c>
      <c r="L101" s="136" t="s">
        <v>1232</v>
      </c>
      <c r="M101" s="152" t="s">
        <v>1233</v>
      </c>
      <c r="N101" s="152" t="s">
        <v>1234</v>
      </c>
      <c r="O101" s="137">
        <v>3789</v>
      </c>
      <c r="P101" s="156">
        <v>2.3611111111111138E-2</v>
      </c>
      <c r="Q101" s="157">
        <v>2.361111110803904E-2</v>
      </c>
      <c r="R101" s="158">
        <v>4.6922146822471733</v>
      </c>
      <c r="S101" s="143">
        <v>290</v>
      </c>
      <c r="T101" s="87">
        <v>5</v>
      </c>
      <c r="U101" s="144" t="s">
        <v>1186</v>
      </c>
      <c r="V101" s="136" t="s">
        <v>1096</v>
      </c>
      <c r="W101" s="145">
        <v>36</v>
      </c>
      <c r="X101" s="145">
        <v>6600</v>
      </c>
      <c r="Y101" s="146">
        <v>9</v>
      </c>
      <c r="Z101" s="159" t="s">
        <v>827</v>
      </c>
      <c r="AA101" s="136" t="s">
        <v>778</v>
      </c>
      <c r="AB101" s="150" t="s">
        <v>1172</v>
      </c>
      <c r="AC101" s="150" t="s">
        <v>95</v>
      </c>
      <c r="AD101" s="149"/>
      <c r="AE101" s="150">
        <v>5</v>
      </c>
      <c r="AF101" s="151" t="s">
        <v>1165</v>
      </c>
      <c r="AG101" s="152">
        <v>19</v>
      </c>
      <c r="AH101" s="137" t="s">
        <v>1230</v>
      </c>
      <c r="AI101" s="153"/>
      <c r="AJ101" s="161"/>
      <c r="AK101" s="160"/>
      <c r="AL101" s="106"/>
      <c r="AM101" s="106"/>
      <c r="AN101" s="106"/>
      <c r="AO101" s="106"/>
      <c r="AP101" s="106"/>
      <c r="AQ101" s="106"/>
      <c r="AR101" s="106"/>
      <c r="AS101" s="106"/>
      <c r="AT101" s="106"/>
      <c r="AU101" s="106"/>
      <c r="AV101" s="106"/>
      <c r="AW101" s="106"/>
      <c r="AX101" s="106"/>
      <c r="AY101" s="106"/>
      <c r="AZ101" s="106"/>
      <c r="BA101" s="106"/>
      <c r="BB101" s="106"/>
      <c r="BC101" s="106"/>
      <c r="BD101" s="106"/>
      <c r="BE101" s="106"/>
      <c r="BF101" s="106"/>
      <c r="BG101" s="106"/>
      <c r="BH101" s="106"/>
      <c r="BI101" s="106"/>
      <c r="BJ101" s="106"/>
      <c r="BK101" s="106"/>
      <c r="BL101" s="106"/>
      <c r="BM101" s="106"/>
      <c r="BN101" s="106"/>
      <c r="BO101" s="106"/>
      <c r="BP101" s="106"/>
      <c r="BQ101" s="106"/>
      <c r="BR101" s="106"/>
      <c r="BS101" s="106"/>
      <c r="BT101" s="106"/>
      <c r="BU101" s="106"/>
      <c r="BV101" s="106"/>
      <c r="BW101" s="106"/>
      <c r="BX101" s="106"/>
      <c r="BY101" s="106"/>
      <c r="BZ101" s="106"/>
      <c r="CA101" s="106"/>
      <c r="CB101" s="106"/>
      <c r="CC101" s="106"/>
      <c r="CD101" s="106"/>
      <c r="CE101" s="106"/>
      <c r="CF101" s="106"/>
      <c r="CG101" s="106"/>
      <c r="CH101" s="106"/>
      <c r="CI101" s="106"/>
      <c r="CJ101" s="106"/>
      <c r="CK101" s="106"/>
      <c r="CL101" s="106"/>
      <c r="CM101" s="106"/>
      <c r="CN101" s="106"/>
      <c r="CO101" s="106"/>
      <c r="CP101" s="106"/>
      <c r="CQ101" s="106"/>
      <c r="CR101" s="106"/>
      <c r="CS101" s="106"/>
      <c r="CT101" s="106"/>
      <c r="CU101" s="106"/>
      <c r="CV101" s="106"/>
      <c r="CW101" s="106"/>
      <c r="CX101" s="106"/>
      <c r="CY101" s="106"/>
      <c r="CZ101" s="106"/>
      <c r="DA101" s="106"/>
      <c r="DB101" s="106"/>
      <c r="DC101" s="106"/>
      <c r="DD101" s="106"/>
      <c r="DE101" s="106"/>
      <c r="DF101" s="106"/>
      <c r="DG101" s="106"/>
      <c r="DH101" s="106"/>
      <c r="DI101" s="106"/>
      <c r="DJ101" s="106"/>
      <c r="DK101" s="106"/>
      <c r="DL101" s="106"/>
      <c r="DM101" s="106"/>
      <c r="DN101" s="106"/>
      <c r="DO101" s="106"/>
      <c r="DP101" s="106"/>
      <c r="DQ101" s="106"/>
      <c r="DR101" s="106"/>
      <c r="DS101" s="106"/>
      <c r="DT101" s="106"/>
      <c r="DU101" s="106"/>
      <c r="DV101" s="106"/>
      <c r="DW101" s="106"/>
      <c r="DX101" s="106"/>
      <c r="DY101" s="106"/>
      <c r="DZ101" s="106"/>
      <c r="EA101" s="106"/>
      <c r="EB101" s="106"/>
      <c r="EC101" s="106"/>
      <c r="ED101" s="106"/>
      <c r="EE101" s="106"/>
      <c r="EF101" s="106"/>
      <c r="EG101" s="106"/>
      <c r="EH101" s="106"/>
      <c r="EI101" s="106"/>
      <c r="EJ101" s="106"/>
      <c r="EK101" s="106"/>
      <c r="EL101" s="106"/>
      <c r="EM101" s="106"/>
      <c r="EN101" s="106"/>
      <c r="EO101" s="106"/>
      <c r="EP101" s="106"/>
      <c r="EQ101" s="106"/>
      <c r="ER101" s="106"/>
      <c r="ES101" s="106"/>
      <c r="ET101" s="106"/>
      <c r="EU101" s="106"/>
      <c r="EV101" s="106"/>
      <c r="EW101" s="106"/>
      <c r="EX101" s="106"/>
      <c r="EY101" s="106"/>
      <c r="EZ101" s="106"/>
      <c r="FA101" s="106"/>
      <c r="FB101" s="106"/>
      <c r="FC101" s="106"/>
      <c r="FD101" s="106"/>
      <c r="FE101" s="106"/>
      <c r="FF101" s="106"/>
      <c r="FG101" s="106"/>
      <c r="FH101" s="106"/>
      <c r="FI101" s="106"/>
      <c r="FJ101" s="106"/>
    </row>
    <row r="102" spans="1:166">
      <c r="A102" s="135">
        <v>40766</v>
      </c>
      <c r="B102" s="136" t="s">
        <v>126</v>
      </c>
      <c r="C102" s="137" t="s">
        <v>76</v>
      </c>
      <c r="D102" s="138">
        <v>0.97986111111111107</v>
      </c>
      <c r="E102" s="136" t="s">
        <v>1231</v>
      </c>
      <c r="F102" s="136" t="s">
        <v>1232</v>
      </c>
      <c r="G102" s="152" t="s">
        <v>1233</v>
      </c>
      <c r="H102" s="152" t="s">
        <v>1234</v>
      </c>
      <c r="I102" s="137">
        <v>3789</v>
      </c>
      <c r="J102" s="138">
        <v>0.99930555555555556</v>
      </c>
      <c r="K102" s="136" t="s">
        <v>1235</v>
      </c>
      <c r="L102" s="136" t="s">
        <v>1236</v>
      </c>
      <c r="M102" s="152" t="s">
        <v>1237</v>
      </c>
      <c r="N102" s="152" t="s">
        <v>1238</v>
      </c>
      <c r="O102" s="137">
        <v>3790</v>
      </c>
      <c r="P102" s="156">
        <v>1.9444444444444486E-2</v>
      </c>
      <c r="Q102" s="157">
        <v>1.9444444442342501E-2</v>
      </c>
      <c r="R102" s="158">
        <v>3.2671620107319264</v>
      </c>
      <c r="S102" s="143">
        <v>294</v>
      </c>
      <c r="T102" s="87">
        <v>5</v>
      </c>
      <c r="U102" s="144" t="s">
        <v>1186</v>
      </c>
      <c r="V102" s="136" t="s">
        <v>1096</v>
      </c>
      <c r="W102" s="145">
        <v>36</v>
      </c>
      <c r="X102" s="144">
        <v>6600</v>
      </c>
      <c r="Y102" s="146">
        <v>9</v>
      </c>
      <c r="Z102" s="159" t="s">
        <v>827</v>
      </c>
      <c r="AA102" s="136" t="s">
        <v>778</v>
      </c>
      <c r="AB102" s="150" t="s">
        <v>1172</v>
      </c>
      <c r="AC102" s="150" t="s">
        <v>95</v>
      </c>
      <c r="AD102" s="149"/>
      <c r="AE102" s="150">
        <v>5</v>
      </c>
      <c r="AF102" s="151" t="s">
        <v>1165</v>
      </c>
      <c r="AG102" s="152">
        <v>16</v>
      </c>
      <c r="AH102" s="137" t="s">
        <v>1230</v>
      </c>
      <c r="AI102" s="153"/>
      <c r="AJ102" s="161"/>
      <c r="AK102" s="160"/>
      <c r="AL102" s="106"/>
      <c r="AM102" s="106"/>
      <c r="AN102" s="106"/>
      <c r="AO102" s="106"/>
      <c r="AP102" s="106"/>
      <c r="AQ102" s="106"/>
      <c r="AR102" s="106"/>
      <c r="AS102" s="106"/>
      <c r="AT102" s="106"/>
      <c r="AU102" s="106"/>
      <c r="AV102" s="106"/>
      <c r="AW102" s="106"/>
      <c r="AX102" s="106"/>
      <c r="AY102" s="106"/>
      <c r="AZ102" s="106"/>
      <c r="BA102" s="106"/>
      <c r="BB102" s="106"/>
      <c r="BC102" s="106"/>
      <c r="BD102" s="106"/>
      <c r="BE102" s="106"/>
      <c r="BF102" s="106"/>
      <c r="BG102" s="106"/>
      <c r="BH102" s="106"/>
      <c r="BI102" s="106"/>
      <c r="BJ102" s="106"/>
      <c r="BK102" s="106"/>
      <c r="BL102" s="106"/>
      <c r="BM102" s="106"/>
      <c r="BN102" s="106"/>
      <c r="BO102" s="106"/>
      <c r="BP102" s="106"/>
      <c r="BQ102" s="106"/>
      <c r="BR102" s="106"/>
      <c r="BS102" s="106"/>
      <c r="BT102" s="106"/>
      <c r="BU102" s="106"/>
      <c r="BV102" s="106"/>
      <c r="BW102" s="106"/>
      <c r="BX102" s="106"/>
      <c r="BY102" s="106"/>
      <c r="BZ102" s="106"/>
      <c r="CA102" s="106"/>
      <c r="CB102" s="106"/>
      <c r="CC102" s="106"/>
      <c r="CD102" s="106"/>
      <c r="CE102" s="106"/>
      <c r="CF102" s="106"/>
      <c r="CG102" s="106"/>
      <c r="CH102" s="106"/>
      <c r="CI102" s="106"/>
      <c r="CJ102" s="106"/>
      <c r="CK102" s="106"/>
      <c r="CL102" s="106"/>
      <c r="CM102" s="106"/>
      <c r="CN102" s="106"/>
      <c r="CO102" s="106"/>
      <c r="CP102" s="106"/>
      <c r="CQ102" s="106"/>
      <c r="CR102" s="106"/>
      <c r="CS102" s="106"/>
      <c r="CT102" s="106"/>
      <c r="CU102" s="106"/>
      <c r="CV102" s="106"/>
      <c r="CW102" s="106"/>
      <c r="CX102" s="106"/>
      <c r="CY102" s="106"/>
      <c r="CZ102" s="106"/>
      <c r="DA102" s="106"/>
      <c r="DB102" s="106"/>
      <c r="DC102" s="106"/>
      <c r="DD102" s="106"/>
      <c r="DE102" s="106"/>
      <c r="DF102" s="106"/>
      <c r="DG102" s="106"/>
      <c r="DH102" s="106"/>
      <c r="DI102" s="106"/>
      <c r="DJ102" s="106"/>
      <c r="DK102" s="106"/>
      <c r="DL102" s="106"/>
      <c r="DM102" s="106"/>
      <c r="DN102" s="106"/>
      <c r="DO102" s="106"/>
      <c r="DP102" s="106"/>
      <c r="DQ102" s="106"/>
      <c r="DR102" s="106"/>
      <c r="DS102" s="106"/>
      <c r="DT102" s="106"/>
      <c r="DU102" s="106"/>
      <c r="DV102" s="106"/>
      <c r="DW102" s="106"/>
      <c r="DX102" s="106"/>
      <c r="DY102" s="106"/>
      <c r="DZ102" s="106"/>
      <c r="EA102" s="106"/>
      <c r="EB102" s="106"/>
      <c r="EC102" s="106"/>
      <c r="ED102" s="106"/>
      <c r="EE102" s="106"/>
      <c r="EF102" s="106"/>
      <c r="EG102" s="106"/>
      <c r="EH102" s="106"/>
      <c r="EI102" s="106"/>
      <c r="EJ102" s="106"/>
      <c r="EK102" s="106"/>
      <c r="EL102" s="106"/>
      <c r="EM102" s="106"/>
      <c r="EN102" s="106"/>
      <c r="EO102" s="106"/>
      <c r="EP102" s="106"/>
      <c r="EQ102" s="106"/>
      <c r="ER102" s="106"/>
      <c r="ES102" s="106"/>
      <c r="ET102" s="106"/>
      <c r="EU102" s="106"/>
      <c r="EV102" s="106"/>
      <c r="EW102" s="106"/>
      <c r="EX102" s="106"/>
      <c r="EY102" s="106"/>
      <c r="EZ102" s="106"/>
      <c r="FA102" s="106"/>
      <c r="FB102" s="106"/>
      <c r="FC102" s="106"/>
      <c r="FD102" s="106"/>
      <c r="FE102" s="106"/>
      <c r="FF102" s="106"/>
      <c r="FG102" s="106"/>
      <c r="FH102" s="106"/>
      <c r="FI102" s="106"/>
      <c r="FJ102" s="106"/>
    </row>
    <row r="103" spans="1:166">
      <c r="A103" s="135">
        <v>40767</v>
      </c>
      <c r="B103" s="136" t="s">
        <v>454</v>
      </c>
      <c r="C103" s="137" t="s">
        <v>76</v>
      </c>
      <c r="D103" s="138">
        <v>0</v>
      </c>
      <c r="E103" s="136" t="s">
        <v>1235</v>
      </c>
      <c r="F103" s="136" t="s">
        <v>1236</v>
      </c>
      <c r="G103" s="152" t="s">
        <v>1237</v>
      </c>
      <c r="H103" s="152" t="s">
        <v>1238</v>
      </c>
      <c r="I103" s="137">
        <v>3790</v>
      </c>
      <c r="J103" s="138">
        <v>1.7361111111111112E-2</v>
      </c>
      <c r="K103" s="136" t="s">
        <v>1239</v>
      </c>
      <c r="L103" s="136" t="s">
        <v>1240</v>
      </c>
      <c r="M103" s="152" t="s">
        <v>1241</v>
      </c>
      <c r="N103" s="152" t="s">
        <v>1242</v>
      </c>
      <c r="O103" s="137">
        <v>3784</v>
      </c>
      <c r="P103" s="156">
        <v>1.7361111111111112E-2</v>
      </c>
      <c r="Q103" s="157">
        <v>1.7361111109494232E-2</v>
      </c>
      <c r="R103" s="158">
        <v>4.2063709709599708</v>
      </c>
      <c r="S103" s="143">
        <v>294</v>
      </c>
      <c r="T103" s="87">
        <v>5</v>
      </c>
      <c r="U103" s="144" t="s">
        <v>1186</v>
      </c>
      <c r="V103" s="136" t="s">
        <v>1096</v>
      </c>
      <c r="W103" s="145">
        <v>36</v>
      </c>
      <c r="X103" s="144">
        <v>6600</v>
      </c>
      <c r="Y103" s="146">
        <v>9</v>
      </c>
      <c r="Z103" s="159" t="s">
        <v>827</v>
      </c>
      <c r="AA103" s="136" t="s">
        <v>778</v>
      </c>
      <c r="AB103" s="150" t="s">
        <v>1243</v>
      </c>
      <c r="AC103" s="150" t="s">
        <v>95</v>
      </c>
      <c r="AD103" s="149"/>
      <c r="AE103" s="150">
        <v>5</v>
      </c>
      <c r="AF103" s="151" t="s">
        <v>1165</v>
      </c>
      <c r="AG103" s="152">
        <v>18</v>
      </c>
      <c r="AH103" s="137" t="s">
        <v>781</v>
      </c>
      <c r="AI103" s="153"/>
      <c r="AJ103" s="161"/>
      <c r="AK103" s="160"/>
      <c r="AL103" s="106"/>
      <c r="AM103" s="106"/>
      <c r="AN103" s="106"/>
      <c r="AO103" s="106"/>
      <c r="AP103" s="106"/>
      <c r="AQ103" s="106"/>
      <c r="AR103" s="106"/>
      <c r="AS103" s="106"/>
      <c r="AT103" s="106"/>
      <c r="AU103" s="106"/>
      <c r="AV103" s="106"/>
      <c r="AW103" s="106"/>
      <c r="AX103" s="106"/>
      <c r="AY103" s="106"/>
      <c r="AZ103" s="106"/>
      <c r="BA103" s="106"/>
      <c r="BB103" s="106"/>
      <c r="BC103" s="106"/>
      <c r="BD103" s="106"/>
      <c r="BE103" s="106"/>
      <c r="BF103" s="106"/>
      <c r="BG103" s="106"/>
      <c r="BH103" s="106"/>
      <c r="BI103" s="106"/>
      <c r="BJ103" s="106"/>
      <c r="BK103" s="106"/>
      <c r="BL103" s="106"/>
      <c r="BM103" s="106"/>
      <c r="BN103" s="106"/>
      <c r="BO103" s="106"/>
      <c r="BP103" s="106"/>
      <c r="BQ103" s="106"/>
      <c r="BR103" s="106"/>
      <c r="BS103" s="106"/>
      <c r="BT103" s="106"/>
      <c r="BU103" s="106"/>
      <c r="BV103" s="106"/>
      <c r="BW103" s="106"/>
      <c r="BX103" s="106"/>
      <c r="BY103" s="106"/>
      <c r="BZ103" s="106"/>
      <c r="CA103" s="106"/>
      <c r="CB103" s="106"/>
      <c r="CC103" s="106"/>
      <c r="CD103" s="106"/>
      <c r="CE103" s="106"/>
      <c r="CF103" s="106"/>
      <c r="CG103" s="106"/>
      <c r="CH103" s="106"/>
      <c r="CI103" s="106"/>
      <c r="CJ103" s="106"/>
      <c r="CK103" s="106"/>
      <c r="CL103" s="106"/>
      <c r="CM103" s="106"/>
      <c r="CN103" s="106"/>
      <c r="CO103" s="106"/>
      <c r="CP103" s="106"/>
      <c r="CQ103" s="106"/>
      <c r="CR103" s="106"/>
      <c r="CS103" s="106"/>
      <c r="CT103" s="106"/>
      <c r="CU103" s="106"/>
      <c r="CV103" s="106"/>
      <c r="CW103" s="106"/>
      <c r="CX103" s="106"/>
      <c r="CY103" s="106"/>
      <c r="CZ103" s="106"/>
      <c r="DA103" s="106"/>
      <c r="DB103" s="106"/>
      <c r="DC103" s="106"/>
      <c r="DD103" s="106"/>
      <c r="DE103" s="106"/>
      <c r="DF103" s="106"/>
      <c r="DG103" s="106"/>
      <c r="DH103" s="106"/>
      <c r="DI103" s="106"/>
      <c r="DJ103" s="106"/>
      <c r="DK103" s="106"/>
      <c r="DL103" s="106"/>
      <c r="DM103" s="106"/>
      <c r="DN103" s="106"/>
      <c r="DO103" s="106"/>
      <c r="DP103" s="106"/>
      <c r="DQ103" s="106"/>
      <c r="DR103" s="106"/>
      <c r="DS103" s="106"/>
      <c r="DT103" s="106"/>
      <c r="DU103" s="106"/>
      <c r="DV103" s="106"/>
      <c r="DW103" s="106"/>
      <c r="DX103" s="106"/>
      <c r="DY103" s="106"/>
      <c r="DZ103" s="106"/>
      <c r="EA103" s="106"/>
      <c r="EB103" s="106"/>
      <c r="EC103" s="106"/>
      <c r="ED103" s="106"/>
      <c r="EE103" s="106"/>
      <c r="EF103" s="106"/>
      <c r="EG103" s="106"/>
      <c r="EH103" s="106"/>
      <c r="EI103" s="106"/>
      <c r="EJ103" s="106"/>
      <c r="EK103" s="106"/>
      <c r="EL103" s="106"/>
      <c r="EM103" s="106"/>
      <c r="EN103" s="106"/>
      <c r="EO103" s="106"/>
      <c r="EP103" s="106"/>
      <c r="EQ103" s="106"/>
      <c r="ER103" s="106"/>
      <c r="ES103" s="106"/>
      <c r="ET103" s="106"/>
      <c r="EU103" s="106"/>
      <c r="EV103" s="106"/>
      <c r="EW103" s="106"/>
      <c r="EX103" s="106"/>
      <c r="EY103" s="106"/>
      <c r="EZ103" s="106"/>
      <c r="FA103" s="106"/>
      <c r="FB103" s="106"/>
      <c r="FC103" s="106"/>
      <c r="FD103" s="106"/>
      <c r="FE103" s="106"/>
      <c r="FF103" s="106"/>
      <c r="FG103" s="106"/>
      <c r="FH103" s="106"/>
      <c r="FI103" s="106"/>
      <c r="FJ103" s="106"/>
    </row>
    <row r="104" spans="1:166">
      <c r="A104" s="135">
        <v>40767</v>
      </c>
      <c r="B104" s="136" t="s">
        <v>454</v>
      </c>
      <c r="C104" s="137" t="s">
        <v>76</v>
      </c>
      <c r="D104" s="138">
        <v>1.7361111111111112E-2</v>
      </c>
      <c r="E104" s="136" t="s">
        <v>1239</v>
      </c>
      <c r="F104" s="136" t="s">
        <v>1240</v>
      </c>
      <c r="G104" s="152" t="s">
        <v>1241</v>
      </c>
      <c r="H104" s="152" t="s">
        <v>1242</v>
      </c>
      <c r="I104" s="137">
        <v>3784</v>
      </c>
      <c r="J104" s="138">
        <v>3.888888888888889E-2</v>
      </c>
      <c r="K104" s="136" t="s">
        <v>1244</v>
      </c>
      <c r="L104" s="136" t="s">
        <v>1245</v>
      </c>
      <c r="M104" s="152" t="s">
        <v>1246</v>
      </c>
      <c r="N104" s="152" t="s">
        <v>1247</v>
      </c>
      <c r="O104" s="137">
        <v>3794</v>
      </c>
      <c r="P104" s="156">
        <v>2.1527777777777778E-2</v>
      </c>
      <c r="Q104" s="157">
        <v>2.1527777782466728E-2</v>
      </c>
      <c r="R104" s="158">
        <v>4.2787402565835482</v>
      </c>
      <c r="S104" s="143">
        <v>292</v>
      </c>
      <c r="T104" s="87">
        <v>5</v>
      </c>
      <c r="U104" s="144" t="s">
        <v>1186</v>
      </c>
      <c r="V104" s="136" t="s">
        <v>1096</v>
      </c>
      <c r="W104" s="145">
        <v>36</v>
      </c>
      <c r="X104" s="144">
        <v>6600</v>
      </c>
      <c r="Y104" s="146">
        <v>9</v>
      </c>
      <c r="Z104" s="147" t="s">
        <v>827</v>
      </c>
      <c r="AA104" s="136" t="s">
        <v>778</v>
      </c>
      <c r="AB104" s="149">
        <v>8</v>
      </c>
      <c r="AC104" s="150" t="s">
        <v>95</v>
      </c>
      <c r="AD104" s="149"/>
      <c r="AE104" s="150">
        <v>5</v>
      </c>
      <c r="AF104" s="151" t="s">
        <v>1165</v>
      </c>
      <c r="AG104" s="152">
        <v>19</v>
      </c>
      <c r="AH104" s="137" t="s">
        <v>781</v>
      </c>
      <c r="AI104" s="153"/>
      <c r="AJ104" s="161"/>
      <c r="AK104" s="160"/>
      <c r="AL104" s="106"/>
      <c r="AM104" s="106"/>
      <c r="AN104" s="106"/>
      <c r="AO104" s="106"/>
      <c r="AP104" s="106"/>
      <c r="AQ104" s="106"/>
      <c r="AR104" s="106"/>
      <c r="AS104" s="106"/>
      <c r="AT104" s="106"/>
      <c r="AU104" s="106"/>
      <c r="AV104" s="106"/>
      <c r="AW104" s="106"/>
      <c r="AX104" s="106"/>
      <c r="AY104" s="106"/>
      <c r="AZ104" s="106"/>
      <c r="BA104" s="106"/>
      <c r="BB104" s="106"/>
      <c r="BC104" s="106"/>
      <c r="BD104" s="106"/>
      <c r="BE104" s="106"/>
      <c r="BF104" s="106"/>
      <c r="BG104" s="106"/>
      <c r="BH104" s="106"/>
      <c r="BI104" s="106"/>
      <c r="BJ104" s="106"/>
      <c r="BK104" s="106"/>
      <c r="BL104" s="106"/>
      <c r="BM104" s="106"/>
      <c r="BN104" s="106"/>
      <c r="BO104" s="106"/>
      <c r="BP104" s="106"/>
      <c r="BQ104" s="106"/>
      <c r="BR104" s="106"/>
      <c r="BS104" s="106"/>
      <c r="BT104" s="106"/>
      <c r="BU104" s="106"/>
      <c r="BV104" s="106"/>
      <c r="BW104" s="106"/>
      <c r="BX104" s="106"/>
      <c r="BY104" s="106"/>
      <c r="BZ104" s="106"/>
      <c r="CA104" s="106"/>
      <c r="CB104" s="106"/>
      <c r="CC104" s="106"/>
      <c r="CD104" s="106"/>
      <c r="CE104" s="106"/>
      <c r="CF104" s="106"/>
      <c r="CG104" s="106"/>
      <c r="CH104" s="106"/>
      <c r="CI104" s="106"/>
      <c r="CJ104" s="106"/>
      <c r="CK104" s="106"/>
      <c r="CL104" s="106"/>
      <c r="CM104" s="106"/>
      <c r="CN104" s="106"/>
      <c r="CO104" s="106"/>
      <c r="CP104" s="106"/>
      <c r="CQ104" s="106"/>
      <c r="CR104" s="106"/>
      <c r="CS104" s="106"/>
      <c r="CT104" s="106"/>
      <c r="CU104" s="106"/>
      <c r="CV104" s="106"/>
      <c r="CW104" s="106"/>
      <c r="CX104" s="106"/>
      <c r="CY104" s="106"/>
      <c r="CZ104" s="106"/>
      <c r="DA104" s="106"/>
      <c r="DB104" s="106"/>
      <c r="DC104" s="106"/>
      <c r="DD104" s="106"/>
      <c r="DE104" s="106"/>
      <c r="DF104" s="106"/>
      <c r="DG104" s="106"/>
      <c r="DH104" s="106"/>
      <c r="DI104" s="106"/>
      <c r="DJ104" s="106"/>
      <c r="DK104" s="106"/>
      <c r="DL104" s="106"/>
      <c r="DM104" s="106"/>
      <c r="DN104" s="106"/>
      <c r="DO104" s="106"/>
      <c r="DP104" s="106"/>
      <c r="DQ104" s="106"/>
      <c r="DR104" s="106"/>
      <c r="DS104" s="106"/>
      <c r="DT104" s="106"/>
      <c r="DU104" s="106"/>
      <c r="DV104" s="106"/>
      <c r="DW104" s="106"/>
      <c r="DX104" s="106"/>
      <c r="DY104" s="106"/>
      <c r="DZ104" s="106"/>
      <c r="EA104" s="106"/>
      <c r="EB104" s="106"/>
      <c r="EC104" s="106"/>
      <c r="ED104" s="106"/>
      <c r="EE104" s="106"/>
      <c r="EF104" s="106"/>
      <c r="EG104" s="106"/>
      <c r="EH104" s="106"/>
      <c r="EI104" s="106"/>
      <c r="EJ104" s="106"/>
      <c r="EK104" s="106"/>
      <c r="EL104" s="106"/>
      <c r="EM104" s="106"/>
      <c r="EN104" s="106"/>
      <c r="EO104" s="106"/>
      <c r="EP104" s="106"/>
      <c r="EQ104" s="106"/>
      <c r="ER104" s="106"/>
      <c r="ES104" s="106"/>
      <c r="ET104" s="106"/>
      <c r="EU104" s="106"/>
      <c r="EV104" s="106"/>
      <c r="EW104" s="106"/>
      <c r="EX104" s="106"/>
      <c r="EY104" s="106"/>
      <c r="EZ104" s="106"/>
      <c r="FA104" s="106"/>
      <c r="FB104" s="106"/>
      <c r="FC104" s="106"/>
      <c r="FD104" s="106"/>
      <c r="FE104" s="106"/>
      <c r="FF104" s="106"/>
      <c r="FG104" s="106"/>
      <c r="FH104" s="106"/>
      <c r="FI104" s="106"/>
      <c r="FJ104" s="106"/>
    </row>
    <row r="105" spans="1:166">
      <c r="A105" s="135">
        <v>40767</v>
      </c>
      <c r="B105" s="136" t="s">
        <v>454</v>
      </c>
      <c r="C105" s="137" t="s">
        <v>76</v>
      </c>
      <c r="D105" s="138">
        <v>3.888888888888889E-2</v>
      </c>
      <c r="E105" s="136" t="s">
        <v>1244</v>
      </c>
      <c r="F105" s="136" t="s">
        <v>1245</v>
      </c>
      <c r="G105" s="152" t="s">
        <v>1246</v>
      </c>
      <c r="H105" s="152" t="s">
        <v>1247</v>
      </c>
      <c r="I105" s="137">
        <v>3794</v>
      </c>
      <c r="J105" s="138">
        <v>6.25E-2</v>
      </c>
      <c r="K105" s="136" t="s">
        <v>1248</v>
      </c>
      <c r="L105" s="136" t="s">
        <v>1249</v>
      </c>
      <c r="M105" s="152" t="s">
        <v>1250</v>
      </c>
      <c r="N105" s="152" t="s">
        <v>1251</v>
      </c>
      <c r="O105" s="137">
        <v>3788</v>
      </c>
      <c r="P105" s="156">
        <v>2.361111111111111E-2</v>
      </c>
      <c r="Q105" s="157">
        <v>2.361111110803904E-2</v>
      </c>
      <c r="R105" s="158">
        <v>4.755512190453242</v>
      </c>
      <c r="S105" s="143">
        <v>292</v>
      </c>
      <c r="T105" s="87">
        <v>5</v>
      </c>
      <c r="U105" s="144" t="s">
        <v>1186</v>
      </c>
      <c r="V105" s="136" t="s">
        <v>1096</v>
      </c>
      <c r="W105" s="145">
        <v>36</v>
      </c>
      <c r="X105" s="144">
        <v>6600</v>
      </c>
      <c r="Y105" s="146">
        <v>9</v>
      </c>
      <c r="Z105" s="147" t="s">
        <v>827</v>
      </c>
      <c r="AA105" s="136" t="s">
        <v>778</v>
      </c>
      <c r="AB105" s="149">
        <v>8</v>
      </c>
      <c r="AC105" s="150" t="s">
        <v>95</v>
      </c>
      <c r="AD105" s="149"/>
      <c r="AE105" s="150">
        <v>5</v>
      </c>
      <c r="AF105" s="151" t="s">
        <v>1165</v>
      </c>
      <c r="AG105" s="152">
        <v>19</v>
      </c>
      <c r="AH105" s="137" t="s">
        <v>781</v>
      </c>
      <c r="AI105" s="153"/>
      <c r="AJ105" s="161"/>
      <c r="AK105" s="160"/>
      <c r="AL105" s="106"/>
      <c r="AM105" s="106"/>
      <c r="AN105" s="106"/>
      <c r="AO105" s="106"/>
      <c r="AP105" s="106"/>
      <c r="AQ105" s="106"/>
      <c r="AR105" s="106"/>
      <c r="AS105" s="106"/>
      <c r="AT105" s="106"/>
      <c r="AU105" s="106"/>
      <c r="AV105" s="106"/>
      <c r="AW105" s="106"/>
      <c r="AX105" s="106"/>
      <c r="AY105" s="106"/>
      <c r="AZ105" s="106"/>
      <c r="BA105" s="106"/>
      <c r="BB105" s="106"/>
      <c r="BC105" s="106"/>
      <c r="BD105" s="106"/>
      <c r="BE105" s="106"/>
      <c r="BF105" s="106"/>
      <c r="BG105" s="106"/>
      <c r="BH105" s="106"/>
      <c r="BI105" s="106"/>
      <c r="BJ105" s="106"/>
      <c r="BK105" s="106"/>
      <c r="BL105" s="106"/>
      <c r="BM105" s="106"/>
      <c r="BN105" s="106"/>
      <c r="BO105" s="106"/>
      <c r="BP105" s="106"/>
      <c r="BQ105" s="106"/>
      <c r="BR105" s="106"/>
      <c r="BS105" s="106"/>
      <c r="BT105" s="106"/>
      <c r="BU105" s="106"/>
      <c r="BV105" s="106"/>
      <c r="BW105" s="106"/>
      <c r="BX105" s="106"/>
      <c r="BY105" s="106"/>
      <c r="BZ105" s="106"/>
      <c r="CA105" s="106"/>
      <c r="CB105" s="106"/>
      <c r="CC105" s="106"/>
      <c r="CD105" s="106"/>
      <c r="CE105" s="106"/>
      <c r="CF105" s="106"/>
      <c r="CG105" s="106"/>
      <c r="CH105" s="106"/>
      <c r="CI105" s="106"/>
      <c r="CJ105" s="106"/>
      <c r="CK105" s="106"/>
      <c r="CL105" s="106"/>
      <c r="CM105" s="106"/>
      <c r="CN105" s="106"/>
      <c r="CO105" s="106"/>
      <c r="CP105" s="106"/>
      <c r="CQ105" s="106"/>
      <c r="CR105" s="106"/>
      <c r="CS105" s="106"/>
      <c r="CT105" s="106"/>
      <c r="CU105" s="106"/>
      <c r="CV105" s="106"/>
      <c r="CW105" s="106"/>
      <c r="CX105" s="106"/>
      <c r="CY105" s="106"/>
      <c r="CZ105" s="106"/>
      <c r="DA105" s="106"/>
      <c r="DB105" s="106"/>
      <c r="DC105" s="106"/>
      <c r="DD105" s="106"/>
      <c r="DE105" s="106"/>
      <c r="DF105" s="106"/>
      <c r="DG105" s="106"/>
      <c r="DH105" s="106"/>
      <c r="DI105" s="106"/>
      <c r="DJ105" s="106"/>
      <c r="DK105" s="106"/>
      <c r="DL105" s="106"/>
      <c r="DM105" s="106"/>
      <c r="DN105" s="106"/>
      <c r="DO105" s="106"/>
      <c r="DP105" s="106"/>
      <c r="DQ105" s="106"/>
      <c r="DR105" s="106"/>
      <c r="DS105" s="106"/>
      <c r="DT105" s="106"/>
      <c r="DU105" s="106"/>
      <c r="DV105" s="106"/>
      <c r="DW105" s="106"/>
      <c r="DX105" s="106"/>
      <c r="DY105" s="106"/>
      <c r="DZ105" s="106"/>
      <c r="EA105" s="106"/>
      <c r="EB105" s="106"/>
      <c r="EC105" s="106"/>
      <c r="ED105" s="106"/>
      <c r="EE105" s="106"/>
      <c r="EF105" s="106"/>
      <c r="EG105" s="106"/>
      <c r="EH105" s="106"/>
      <c r="EI105" s="106"/>
      <c r="EJ105" s="106"/>
      <c r="EK105" s="106"/>
      <c r="EL105" s="106"/>
      <c r="EM105" s="106"/>
      <c r="EN105" s="106"/>
      <c r="EO105" s="106"/>
      <c r="EP105" s="106"/>
      <c r="EQ105" s="106"/>
      <c r="ER105" s="106"/>
      <c r="ES105" s="106"/>
      <c r="ET105" s="106"/>
      <c r="EU105" s="106"/>
      <c r="EV105" s="106"/>
      <c r="EW105" s="106"/>
      <c r="EX105" s="106"/>
      <c r="EY105" s="106"/>
      <c r="EZ105" s="106"/>
      <c r="FA105" s="106"/>
      <c r="FB105" s="106"/>
      <c r="FC105" s="106"/>
      <c r="FD105" s="106"/>
      <c r="FE105" s="106"/>
      <c r="FF105" s="106"/>
      <c r="FG105" s="106"/>
      <c r="FH105" s="106"/>
      <c r="FI105" s="106"/>
      <c r="FJ105" s="106"/>
    </row>
    <row r="106" spans="1:166">
      <c r="A106" s="135">
        <v>40767</v>
      </c>
      <c r="B106" s="136" t="s">
        <v>911</v>
      </c>
      <c r="C106" s="137" t="s">
        <v>76</v>
      </c>
      <c r="D106" s="138">
        <v>6.25E-2</v>
      </c>
      <c r="E106" s="136" t="s">
        <v>1248</v>
      </c>
      <c r="F106" s="136" t="s">
        <v>1249</v>
      </c>
      <c r="G106" s="152" t="s">
        <v>1250</v>
      </c>
      <c r="H106" s="152" t="s">
        <v>1251</v>
      </c>
      <c r="I106" s="137">
        <v>3788</v>
      </c>
      <c r="J106" s="138">
        <v>8.3333333333333329E-2</v>
      </c>
      <c r="K106" s="136" t="s">
        <v>1252</v>
      </c>
      <c r="L106" s="136" t="s">
        <v>1253</v>
      </c>
      <c r="M106" s="152" t="s">
        <v>1254</v>
      </c>
      <c r="N106" s="152" t="s">
        <v>1255</v>
      </c>
      <c r="O106" s="137">
        <v>3795</v>
      </c>
      <c r="P106" s="156">
        <v>2.0833333333333329E-2</v>
      </c>
      <c r="Q106" s="157">
        <v>2.0833333335758653E-2</v>
      </c>
      <c r="R106" s="158">
        <v>3.6024940711295921</v>
      </c>
      <c r="S106" s="143">
        <v>292</v>
      </c>
      <c r="T106" s="87">
        <v>5</v>
      </c>
      <c r="U106" s="144" t="s">
        <v>1186</v>
      </c>
      <c r="V106" s="136" t="s">
        <v>1096</v>
      </c>
      <c r="W106" s="145">
        <v>36</v>
      </c>
      <c r="X106" s="144">
        <v>6600</v>
      </c>
      <c r="Y106" s="146">
        <v>9</v>
      </c>
      <c r="Z106" s="147" t="s">
        <v>827</v>
      </c>
      <c r="AA106" s="136" t="s">
        <v>778</v>
      </c>
      <c r="AB106" s="149">
        <v>2</v>
      </c>
      <c r="AC106" s="150" t="s">
        <v>95</v>
      </c>
      <c r="AD106" s="149"/>
      <c r="AE106" s="150">
        <v>5</v>
      </c>
      <c r="AF106" s="151" t="s">
        <v>1165</v>
      </c>
      <c r="AG106" s="152">
        <v>18</v>
      </c>
      <c r="AH106" s="137" t="s">
        <v>1230</v>
      </c>
      <c r="AI106" s="153"/>
      <c r="AJ106" s="161"/>
      <c r="AK106" s="160"/>
      <c r="AL106" s="106"/>
      <c r="AM106" s="106"/>
      <c r="AN106" s="106"/>
      <c r="AO106" s="106"/>
      <c r="AP106" s="106"/>
      <c r="AQ106" s="106"/>
      <c r="AR106" s="106"/>
      <c r="AS106" s="106"/>
      <c r="AT106" s="106"/>
      <c r="AU106" s="106"/>
      <c r="AV106" s="106"/>
      <c r="AW106" s="106"/>
      <c r="AX106" s="106"/>
      <c r="AY106" s="106"/>
      <c r="AZ106" s="106"/>
      <c r="BA106" s="106"/>
      <c r="BB106" s="106"/>
      <c r="BC106" s="106"/>
      <c r="BD106" s="106"/>
      <c r="BE106" s="106"/>
      <c r="BF106" s="106"/>
      <c r="BG106" s="106"/>
      <c r="BH106" s="106"/>
      <c r="BI106" s="106"/>
      <c r="BJ106" s="106"/>
      <c r="BK106" s="106"/>
      <c r="BL106" s="106"/>
      <c r="BM106" s="106"/>
      <c r="BN106" s="106"/>
      <c r="BO106" s="106"/>
      <c r="BP106" s="106"/>
      <c r="BQ106" s="106"/>
      <c r="BR106" s="106"/>
      <c r="BS106" s="106"/>
      <c r="BT106" s="106"/>
      <c r="BU106" s="106"/>
      <c r="BV106" s="106"/>
      <c r="BW106" s="106"/>
      <c r="BX106" s="106"/>
      <c r="BY106" s="106"/>
      <c r="BZ106" s="106"/>
      <c r="CA106" s="106"/>
      <c r="CB106" s="106"/>
      <c r="CC106" s="106"/>
      <c r="CD106" s="106"/>
      <c r="CE106" s="106"/>
      <c r="CF106" s="106"/>
      <c r="CG106" s="106"/>
      <c r="CH106" s="106"/>
      <c r="CI106" s="106"/>
      <c r="CJ106" s="106"/>
      <c r="CK106" s="106"/>
      <c r="CL106" s="106"/>
      <c r="CM106" s="106"/>
      <c r="CN106" s="106"/>
      <c r="CO106" s="106"/>
      <c r="CP106" s="106"/>
      <c r="CQ106" s="106"/>
      <c r="CR106" s="106"/>
      <c r="CS106" s="106"/>
      <c r="CT106" s="106"/>
      <c r="CU106" s="106"/>
      <c r="CV106" s="106"/>
      <c r="CW106" s="106"/>
      <c r="CX106" s="106"/>
      <c r="CY106" s="106"/>
      <c r="CZ106" s="106"/>
      <c r="DA106" s="106"/>
      <c r="DB106" s="106"/>
      <c r="DC106" s="106"/>
      <c r="DD106" s="106"/>
      <c r="DE106" s="106"/>
      <c r="DF106" s="106"/>
      <c r="DG106" s="106"/>
      <c r="DH106" s="106"/>
      <c r="DI106" s="106"/>
      <c r="DJ106" s="106"/>
      <c r="DK106" s="106"/>
      <c r="DL106" s="106"/>
      <c r="DM106" s="106"/>
      <c r="DN106" s="106"/>
      <c r="DO106" s="106"/>
      <c r="DP106" s="106"/>
      <c r="DQ106" s="106"/>
      <c r="DR106" s="106"/>
      <c r="DS106" s="106"/>
      <c r="DT106" s="106"/>
      <c r="DU106" s="106"/>
      <c r="DV106" s="106"/>
      <c r="DW106" s="106"/>
      <c r="DX106" s="106"/>
      <c r="DY106" s="106"/>
      <c r="DZ106" s="106"/>
      <c r="EA106" s="106"/>
      <c r="EB106" s="106"/>
      <c r="EC106" s="106"/>
      <c r="ED106" s="106"/>
      <c r="EE106" s="106"/>
      <c r="EF106" s="106"/>
      <c r="EG106" s="106"/>
      <c r="EH106" s="106"/>
      <c r="EI106" s="106"/>
      <c r="EJ106" s="106"/>
      <c r="EK106" s="106"/>
      <c r="EL106" s="106"/>
      <c r="EM106" s="106"/>
      <c r="EN106" s="106"/>
      <c r="EO106" s="106"/>
      <c r="EP106" s="106"/>
      <c r="EQ106" s="106"/>
      <c r="ER106" s="106"/>
      <c r="ES106" s="106"/>
      <c r="ET106" s="106"/>
      <c r="EU106" s="106"/>
      <c r="EV106" s="106"/>
      <c r="EW106" s="106"/>
      <c r="EX106" s="106"/>
      <c r="EY106" s="106"/>
      <c r="EZ106" s="106"/>
      <c r="FA106" s="106"/>
      <c r="FB106" s="106"/>
      <c r="FC106" s="106"/>
      <c r="FD106" s="106"/>
      <c r="FE106" s="106"/>
      <c r="FF106" s="106"/>
      <c r="FG106" s="106"/>
      <c r="FH106" s="106"/>
      <c r="FI106" s="106"/>
      <c r="FJ106" s="106"/>
    </row>
    <row r="107" spans="1:166">
      <c r="A107" s="135">
        <v>40767</v>
      </c>
      <c r="B107" s="136" t="s">
        <v>1256</v>
      </c>
      <c r="C107" s="137" t="s">
        <v>76</v>
      </c>
      <c r="D107" s="138">
        <v>8.3333333333333329E-2</v>
      </c>
      <c r="E107" s="136" t="s">
        <v>1252</v>
      </c>
      <c r="F107" s="136" t="s">
        <v>1253</v>
      </c>
      <c r="G107" s="152" t="s">
        <v>1254</v>
      </c>
      <c r="H107" s="152" t="s">
        <v>1255</v>
      </c>
      <c r="I107" s="137">
        <v>3795</v>
      </c>
      <c r="J107" s="138">
        <v>0.10416666666666667</v>
      </c>
      <c r="K107" s="136" t="s">
        <v>1257</v>
      </c>
      <c r="L107" s="136" t="s">
        <v>1258</v>
      </c>
      <c r="M107" s="152" t="s">
        <v>1259</v>
      </c>
      <c r="N107" s="152" t="s">
        <v>1260</v>
      </c>
      <c r="O107" s="137">
        <v>3799</v>
      </c>
      <c r="P107" s="156">
        <v>2.0833333333333343E-2</v>
      </c>
      <c r="Q107" s="157">
        <v>2.0833333328482695E-2</v>
      </c>
      <c r="R107" s="158">
        <v>3.7414912343723623</v>
      </c>
      <c r="S107" s="143">
        <v>297</v>
      </c>
      <c r="T107" s="87">
        <v>4</v>
      </c>
      <c r="U107" s="144" t="s">
        <v>1186</v>
      </c>
      <c r="V107" s="136" t="s">
        <v>1096</v>
      </c>
      <c r="W107" s="145">
        <v>36</v>
      </c>
      <c r="X107" s="144">
        <v>6600</v>
      </c>
      <c r="Y107" s="146">
        <v>9</v>
      </c>
      <c r="Z107" s="147" t="s">
        <v>827</v>
      </c>
      <c r="AA107" s="136" t="s">
        <v>778</v>
      </c>
      <c r="AB107" s="149">
        <v>2</v>
      </c>
      <c r="AC107" s="150" t="s">
        <v>95</v>
      </c>
      <c r="AD107" s="149"/>
      <c r="AE107" s="150">
        <v>6</v>
      </c>
      <c r="AF107" s="151" t="s">
        <v>1165</v>
      </c>
      <c r="AG107" s="152">
        <v>17</v>
      </c>
      <c r="AH107" s="137" t="s">
        <v>1230</v>
      </c>
      <c r="AI107" s="153"/>
      <c r="AJ107" s="154" t="s">
        <v>1261</v>
      </c>
      <c r="AK107" s="160"/>
      <c r="AL107" s="106"/>
      <c r="AM107" s="106"/>
      <c r="AN107" s="106"/>
      <c r="AO107" s="106"/>
      <c r="AP107" s="106"/>
      <c r="AQ107" s="106"/>
      <c r="AR107" s="106"/>
      <c r="AS107" s="106"/>
      <c r="AT107" s="106"/>
      <c r="AU107" s="106"/>
      <c r="AV107" s="106"/>
      <c r="AW107" s="106"/>
      <c r="AX107" s="106"/>
      <c r="AY107" s="106"/>
      <c r="AZ107" s="106"/>
      <c r="BA107" s="106"/>
      <c r="BB107" s="106"/>
      <c r="BC107" s="106"/>
      <c r="BD107" s="106"/>
      <c r="BE107" s="106"/>
      <c r="BF107" s="106"/>
      <c r="BG107" s="106"/>
      <c r="BH107" s="106"/>
      <c r="BI107" s="106"/>
      <c r="BJ107" s="106"/>
      <c r="BK107" s="106"/>
      <c r="BL107" s="106"/>
      <c r="BM107" s="106"/>
      <c r="BN107" s="106"/>
      <c r="BO107" s="106"/>
      <c r="BP107" s="106"/>
      <c r="BQ107" s="106"/>
      <c r="BR107" s="106"/>
      <c r="BS107" s="106"/>
      <c r="BT107" s="106"/>
      <c r="BU107" s="106"/>
      <c r="BV107" s="106"/>
      <c r="BW107" s="106"/>
      <c r="BX107" s="106"/>
      <c r="BY107" s="106"/>
      <c r="BZ107" s="106"/>
      <c r="CA107" s="106"/>
      <c r="CB107" s="106"/>
      <c r="CC107" s="106"/>
      <c r="CD107" s="106"/>
      <c r="CE107" s="106"/>
      <c r="CF107" s="106"/>
      <c r="CG107" s="106"/>
      <c r="CH107" s="106"/>
      <c r="CI107" s="106"/>
      <c r="CJ107" s="106"/>
      <c r="CK107" s="106"/>
      <c r="CL107" s="106"/>
      <c r="CM107" s="106"/>
      <c r="CN107" s="106"/>
      <c r="CO107" s="106"/>
      <c r="CP107" s="106"/>
      <c r="CQ107" s="106"/>
      <c r="CR107" s="106"/>
      <c r="CS107" s="106"/>
      <c r="CT107" s="106"/>
      <c r="CU107" s="106"/>
      <c r="CV107" s="106"/>
      <c r="CW107" s="106"/>
      <c r="CX107" s="106"/>
      <c r="CY107" s="106"/>
      <c r="CZ107" s="106"/>
      <c r="DA107" s="106"/>
      <c r="DB107" s="106"/>
      <c r="DC107" s="106"/>
      <c r="DD107" s="106"/>
      <c r="DE107" s="106"/>
      <c r="DF107" s="106"/>
      <c r="DG107" s="106"/>
      <c r="DH107" s="106"/>
      <c r="DI107" s="106"/>
      <c r="DJ107" s="106"/>
      <c r="DK107" s="106"/>
      <c r="DL107" s="106"/>
      <c r="DM107" s="106"/>
      <c r="DN107" s="106"/>
      <c r="DO107" s="106"/>
      <c r="DP107" s="106"/>
      <c r="DQ107" s="106"/>
      <c r="DR107" s="106"/>
      <c r="DS107" s="106"/>
      <c r="DT107" s="106"/>
      <c r="DU107" s="106"/>
      <c r="DV107" s="106"/>
      <c r="DW107" s="106"/>
      <c r="DX107" s="106"/>
      <c r="DY107" s="106"/>
      <c r="DZ107" s="106"/>
      <c r="EA107" s="106"/>
      <c r="EB107" s="106"/>
      <c r="EC107" s="106"/>
      <c r="ED107" s="106"/>
      <c r="EE107" s="106"/>
      <c r="EF107" s="106"/>
      <c r="EG107" s="106"/>
      <c r="EH107" s="106"/>
      <c r="EI107" s="106"/>
      <c r="EJ107" s="106"/>
      <c r="EK107" s="106"/>
      <c r="EL107" s="106"/>
      <c r="EM107" s="106"/>
      <c r="EN107" s="106"/>
      <c r="EO107" s="106"/>
      <c r="EP107" s="106"/>
      <c r="EQ107" s="106"/>
      <c r="ER107" s="106"/>
      <c r="ES107" s="106"/>
      <c r="ET107" s="106"/>
      <c r="EU107" s="106"/>
      <c r="EV107" s="106"/>
      <c r="EW107" s="106"/>
      <c r="EX107" s="106"/>
      <c r="EY107" s="106"/>
      <c r="EZ107" s="106"/>
      <c r="FA107" s="106"/>
      <c r="FB107" s="106"/>
      <c r="FC107" s="106"/>
      <c r="FD107" s="106"/>
      <c r="FE107" s="106"/>
      <c r="FF107" s="106"/>
      <c r="FG107" s="106"/>
      <c r="FH107" s="106"/>
      <c r="FI107" s="106"/>
      <c r="FJ107" s="106"/>
    </row>
    <row r="108" spans="1:166">
      <c r="A108" s="135">
        <v>40767</v>
      </c>
      <c r="B108" s="136" t="s">
        <v>1256</v>
      </c>
      <c r="C108" s="137" t="s">
        <v>76</v>
      </c>
      <c r="D108" s="138">
        <v>0.10416666666666667</v>
      </c>
      <c r="E108" s="136" t="s">
        <v>1257</v>
      </c>
      <c r="F108" s="136" t="s">
        <v>1258</v>
      </c>
      <c r="G108" s="152" t="s">
        <v>1259</v>
      </c>
      <c r="H108" s="152" t="s">
        <v>1260</v>
      </c>
      <c r="I108" s="137">
        <v>3799</v>
      </c>
      <c r="J108" s="138">
        <v>0.125</v>
      </c>
      <c r="K108" s="136" t="s">
        <v>1262</v>
      </c>
      <c r="L108" s="136" t="s">
        <v>1263</v>
      </c>
      <c r="M108" s="152" t="s">
        <v>1264</v>
      </c>
      <c r="N108" s="152" t="s">
        <v>1265</v>
      </c>
      <c r="O108" s="137">
        <v>3793</v>
      </c>
      <c r="P108" s="156">
        <v>2.0833333333333329E-2</v>
      </c>
      <c r="Q108" s="157">
        <v>2.0833333335758653E-2</v>
      </c>
      <c r="R108" s="158">
        <v>3.503373584963803</v>
      </c>
      <c r="S108" s="143">
        <v>294</v>
      </c>
      <c r="T108" s="87">
        <v>4</v>
      </c>
      <c r="U108" s="144" t="s">
        <v>1186</v>
      </c>
      <c r="V108" s="136" t="s">
        <v>1096</v>
      </c>
      <c r="W108" s="145">
        <v>36</v>
      </c>
      <c r="X108" s="144">
        <v>6600</v>
      </c>
      <c r="Y108" s="146">
        <v>9</v>
      </c>
      <c r="Z108" s="159" t="s">
        <v>827</v>
      </c>
      <c r="AA108" s="136" t="s">
        <v>778</v>
      </c>
      <c r="AB108" s="149">
        <v>2</v>
      </c>
      <c r="AC108" s="150" t="s">
        <v>95</v>
      </c>
      <c r="AD108" s="149"/>
      <c r="AE108" s="150">
        <v>6</v>
      </c>
      <c r="AF108" s="151" t="s">
        <v>1165</v>
      </c>
      <c r="AG108" s="152">
        <v>18</v>
      </c>
      <c r="AH108" s="137" t="s">
        <v>1230</v>
      </c>
      <c r="AI108" s="153"/>
      <c r="AJ108" s="161"/>
      <c r="AK108" s="160"/>
      <c r="AL108" s="106"/>
      <c r="AM108" s="106"/>
      <c r="AN108" s="106"/>
      <c r="AO108" s="106"/>
      <c r="AP108" s="106"/>
      <c r="AQ108" s="106"/>
      <c r="AR108" s="106"/>
      <c r="AS108" s="106"/>
      <c r="AT108" s="106"/>
      <c r="AU108" s="106"/>
      <c r="AV108" s="106"/>
      <c r="AW108" s="106"/>
      <c r="AX108" s="106"/>
      <c r="AY108" s="106"/>
      <c r="AZ108" s="106"/>
      <c r="BA108" s="106"/>
      <c r="BB108" s="106"/>
      <c r="BC108" s="106"/>
      <c r="BD108" s="106"/>
      <c r="BE108" s="106"/>
      <c r="BF108" s="106"/>
      <c r="BG108" s="106"/>
      <c r="BH108" s="106"/>
      <c r="BI108" s="106"/>
      <c r="BJ108" s="106"/>
      <c r="BK108" s="106"/>
      <c r="BL108" s="106"/>
      <c r="BM108" s="106"/>
      <c r="BN108" s="106"/>
      <c r="BO108" s="106"/>
      <c r="BP108" s="106"/>
      <c r="BQ108" s="106"/>
      <c r="BR108" s="106"/>
      <c r="BS108" s="106"/>
      <c r="BT108" s="106"/>
      <c r="BU108" s="106"/>
      <c r="BV108" s="106"/>
      <c r="BW108" s="106"/>
      <c r="BX108" s="106"/>
      <c r="BY108" s="106"/>
      <c r="BZ108" s="106"/>
      <c r="CA108" s="106"/>
      <c r="CB108" s="106"/>
      <c r="CC108" s="106"/>
      <c r="CD108" s="106"/>
      <c r="CE108" s="106"/>
      <c r="CF108" s="106"/>
      <c r="CG108" s="106"/>
      <c r="CH108" s="106"/>
      <c r="CI108" s="106"/>
      <c r="CJ108" s="106"/>
      <c r="CK108" s="106"/>
      <c r="CL108" s="106"/>
      <c r="CM108" s="106"/>
      <c r="CN108" s="106"/>
      <c r="CO108" s="106"/>
      <c r="CP108" s="106"/>
      <c r="CQ108" s="106"/>
      <c r="CR108" s="106"/>
      <c r="CS108" s="106"/>
      <c r="CT108" s="106"/>
      <c r="CU108" s="106"/>
      <c r="CV108" s="106"/>
      <c r="CW108" s="106"/>
      <c r="CX108" s="106"/>
      <c r="CY108" s="106"/>
      <c r="CZ108" s="106"/>
      <c r="DA108" s="106"/>
      <c r="DB108" s="106"/>
      <c r="DC108" s="106"/>
      <c r="DD108" s="106"/>
      <c r="DE108" s="106"/>
      <c r="DF108" s="106"/>
      <c r="DG108" s="106"/>
      <c r="DH108" s="106"/>
      <c r="DI108" s="106"/>
      <c r="DJ108" s="106"/>
      <c r="DK108" s="106"/>
      <c r="DL108" s="106"/>
      <c r="DM108" s="106"/>
      <c r="DN108" s="106"/>
      <c r="DO108" s="106"/>
      <c r="DP108" s="106"/>
      <c r="DQ108" s="106"/>
      <c r="DR108" s="106"/>
      <c r="DS108" s="106"/>
      <c r="DT108" s="106"/>
      <c r="DU108" s="106"/>
      <c r="DV108" s="106"/>
      <c r="DW108" s="106"/>
      <c r="DX108" s="106"/>
      <c r="DY108" s="106"/>
      <c r="DZ108" s="106"/>
      <c r="EA108" s="106"/>
      <c r="EB108" s="106"/>
      <c r="EC108" s="106"/>
      <c r="ED108" s="106"/>
      <c r="EE108" s="106"/>
      <c r="EF108" s="106"/>
      <c r="EG108" s="106"/>
      <c r="EH108" s="106"/>
      <c r="EI108" s="106"/>
      <c r="EJ108" s="106"/>
      <c r="EK108" s="106"/>
      <c r="EL108" s="106"/>
      <c r="EM108" s="106"/>
      <c r="EN108" s="106"/>
      <c r="EO108" s="106"/>
      <c r="EP108" s="106"/>
      <c r="EQ108" s="106"/>
      <c r="ER108" s="106"/>
      <c r="ES108" s="106"/>
      <c r="ET108" s="106"/>
      <c r="EU108" s="106"/>
      <c r="EV108" s="106"/>
      <c r="EW108" s="106"/>
      <c r="EX108" s="106"/>
      <c r="EY108" s="106"/>
      <c r="EZ108" s="106"/>
      <c r="FA108" s="106"/>
      <c r="FB108" s="106"/>
      <c r="FC108" s="106"/>
      <c r="FD108" s="106"/>
      <c r="FE108" s="106"/>
      <c r="FF108" s="106"/>
      <c r="FG108" s="106"/>
      <c r="FH108" s="106"/>
      <c r="FI108" s="106"/>
      <c r="FJ108" s="106"/>
    </row>
    <row r="109" spans="1:166">
      <c r="A109" s="135">
        <v>40767</v>
      </c>
      <c r="B109" s="136" t="s">
        <v>1256</v>
      </c>
      <c r="C109" s="137" t="s">
        <v>76</v>
      </c>
      <c r="D109" s="138">
        <v>0.125</v>
      </c>
      <c r="E109" s="136" t="s">
        <v>1262</v>
      </c>
      <c r="F109" s="136" t="s">
        <v>1263</v>
      </c>
      <c r="G109" s="152" t="s">
        <v>1264</v>
      </c>
      <c r="H109" s="152" t="s">
        <v>1265</v>
      </c>
      <c r="I109" s="137">
        <v>3793</v>
      </c>
      <c r="J109" s="138">
        <v>0.14166666666666666</v>
      </c>
      <c r="K109" s="136" t="s">
        <v>1266</v>
      </c>
      <c r="L109" s="136" t="s">
        <v>1267</v>
      </c>
      <c r="M109" s="152" t="s">
        <v>1268</v>
      </c>
      <c r="N109" s="152" t="s">
        <v>1269</v>
      </c>
      <c r="O109" s="137">
        <v>3798</v>
      </c>
      <c r="P109" s="156">
        <v>1.6666666666666663E-2</v>
      </c>
      <c r="Q109" s="157">
        <v>1.6666666670062114E-2</v>
      </c>
      <c r="R109" s="158">
        <v>3.1703150579693258</v>
      </c>
      <c r="S109" s="143">
        <v>295</v>
      </c>
      <c r="T109" s="87">
        <v>4.3</v>
      </c>
      <c r="U109" s="144" t="s">
        <v>1186</v>
      </c>
      <c r="V109" s="136" t="s">
        <v>1096</v>
      </c>
      <c r="W109" s="145">
        <v>36</v>
      </c>
      <c r="X109" s="144">
        <v>6600</v>
      </c>
      <c r="Y109" s="146">
        <v>9</v>
      </c>
      <c r="Z109" s="159" t="s">
        <v>827</v>
      </c>
      <c r="AA109" s="136" t="s">
        <v>778</v>
      </c>
      <c r="AB109" s="149">
        <v>2</v>
      </c>
      <c r="AC109" s="150" t="s">
        <v>95</v>
      </c>
      <c r="AD109" s="149"/>
      <c r="AE109" s="150">
        <v>6</v>
      </c>
      <c r="AF109" s="151" t="s">
        <v>1165</v>
      </c>
      <c r="AG109" s="152">
        <v>17</v>
      </c>
      <c r="AH109" s="137" t="s">
        <v>1212</v>
      </c>
      <c r="AI109" s="153"/>
      <c r="AJ109" s="161"/>
      <c r="AK109" s="160"/>
      <c r="AL109" s="106"/>
      <c r="AM109" s="106"/>
      <c r="AN109" s="106"/>
      <c r="AO109" s="106"/>
      <c r="AP109" s="106"/>
      <c r="AQ109" s="106"/>
      <c r="AR109" s="106"/>
      <c r="AS109" s="106"/>
      <c r="AT109" s="106"/>
      <c r="AU109" s="106"/>
      <c r="AV109" s="106"/>
      <c r="AW109" s="106"/>
      <c r="AX109" s="106"/>
      <c r="AY109" s="106"/>
      <c r="AZ109" s="106"/>
      <c r="BA109" s="106"/>
      <c r="BB109" s="106"/>
      <c r="BC109" s="106"/>
      <c r="BD109" s="106"/>
      <c r="BE109" s="106"/>
      <c r="BF109" s="106"/>
      <c r="BG109" s="106"/>
      <c r="BH109" s="106"/>
      <c r="BI109" s="106"/>
      <c r="BJ109" s="106"/>
      <c r="BK109" s="106"/>
      <c r="BL109" s="106"/>
      <c r="BM109" s="106"/>
      <c r="BN109" s="106"/>
      <c r="BO109" s="106"/>
      <c r="BP109" s="106"/>
      <c r="BQ109" s="106"/>
      <c r="BR109" s="106"/>
      <c r="BS109" s="106"/>
      <c r="BT109" s="106"/>
      <c r="BU109" s="106"/>
      <c r="BV109" s="106"/>
      <c r="BW109" s="106"/>
      <c r="BX109" s="106"/>
      <c r="BY109" s="106"/>
      <c r="BZ109" s="106"/>
      <c r="CA109" s="106"/>
      <c r="CB109" s="106"/>
      <c r="CC109" s="106"/>
      <c r="CD109" s="106"/>
      <c r="CE109" s="106"/>
      <c r="CF109" s="106"/>
      <c r="CG109" s="106"/>
      <c r="CH109" s="106"/>
      <c r="CI109" s="106"/>
      <c r="CJ109" s="106"/>
      <c r="CK109" s="106"/>
      <c r="CL109" s="106"/>
      <c r="CM109" s="106"/>
      <c r="CN109" s="106"/>
      <c r="CO109" s="106"/>
      <c r="CP109" s="106"/>
      <c r="CQ109" s="106"/>
      <c r="CR109" s="106"/>
      <c r="CS109" s="106"/>
      <c r="CT109" s="106"/>
      <c r="CU109" s="106"/>
      <c r="CV109" s="106"/>
      <c r="CW109" s="106"/>
      <c r="CX109" s="106"/>
      <c r="CY109" s="106"/>
      <c r="CZ109" s="106"/>
      <c r="DA109" s="106"/>
      <c r="DB109" s="106"/>
      <c r="DC109" s="106"/>
      <c r="DD109" s="106"/>
      <c r="DE109" s="106"/>
      <c r="DF109" s="106"/>
      <c r="DG109" s="106"/>
      <c r="DH109" s="106"/>
      <c r="DI109" s="106"/>
      <c r="DJ109" s="106"/>
      <c r="DK109" s="106"/>
      <c r="DL109" s="106"/>
      <c r="DM109" s="106"/>
      <c r="DN109" s="106"/>
      <c r="DO109" s="106"/>
      <c r="DP109" s="106"/>
      <c r="DQ109" s="106"/>
      <c r="DR109" s="106"/>
      <c r="DS109" s="106"/>
      <c r="DT109" s="106"/>
      <c r="DU109" s="106"/>
      <c r="DV109" s="106"/>
      <c r="DW109" s="106"/>
      <c r="DX109" s="106"/>
      <c r="DY109" s="106"/>
      <c r="DZ109" s="106"/>
      <c r="EA109" s="106"/>
      <c r="EB109" s="106"/>
      <c r="EC109" s="106"/>
      <c r="ED109" s="106"/>
      <c r="EE109" s="106"/>
      <c r="EF109" s="106"/>
      <c r="EG109" s="106"/>
      <c r="EH109" s="106"/>
      <c r="EI109" s="106"/>
      <c r="EJ109" s="106"/>
      <c r="EK109" s="106"/>
      <c r="EL109" s="106"/>
      <c r="EM109" s="106"/>
      <c r="EN109" s="106"/>
      <c r="EO109" s="106"/>
      <c r="EP109" s="106"/>
      <c r="EQ109" s="106"/>
      <c r="ER109" s="106"/>
      <c r="ES109" s="106"/>
      <c r="ET109" s="106"/>
      <c r="EU109" s="106"/>
      <c r="EV109" s="106"/>
      <c r="EW109" s="106"/>
      <c r="EX109" s="106"/>
      <c r="EY109" s="106"/>
      <c r="EZ109" s="106"/>
      <c r="FA109" s="106"/>
      <c r="FB109" s="106"/>
      <c r="FC109" s="106"/>
      <c r="FD109" s="106"/>
      <c r="FE109" s="106"/>
      <c r="FF109" s="106"/>
      <c r="FG109" s="106"/>
      <c r="FH109" s="106"/>
      <c r="FI109" s="106"/>
      <c r="FJ109" s="106"/>
    </row>
    <row r="110" spans="1:166">
      <c r="A110" s="135">
        <v>40767</v>
      </c>
      <c r="B110" s="136" t="s">
        <v>1256</v>
      </c>
      <c r="C110" s="137" t="s">
        <v>76</v>
      </c>
      <c r="D110" s="138">
        <v>0.14166666666666666</v>
      </c>
      <c r="E110" s="136" t="s">
        <v>1266</v>
      </c>
      <c r="F110" s="136" t="s">
        <v>1267</v>
      </c>
      <c r="G110" s="152" t="s">
        <v>1268</v>
      </c>
      <c r="H110" s="152" t="s">
        <v>1269</v>
      </c>
      <c r="I110" s="137">
        <v>3798</v>
      </c>
      <c r="J110" s="138">
        <v>0.17083333333333331</v>
      </c>
      <c r="K110" s="136" t="s">
        <v>1270</v>
      </c>
      <c r="L110" s="136" t="s">
        <v>1271</v>
      </c>
      <c r="M110" s="152" t="s">
        <v>1272</v>
      </c>
      <c r="N110" s="152" t="s">
        <v>1273</v>
      </c>
      <c r="O110" s="137">
        <v>3797</v>
      </c>
      <c r="P110" s="156">
        <v>2.9166666666666646E-2</v>
      </c>
      <c r="Q110" s="157">
        <v>2.9166666659875773E-2</v>
      </c>
      <c r="R110" s="158">
        <v>5.1851989649829342</v>
      </c>
      <c r="S110" s="143">
        <v>297</v>
      </c>
      <c r="T110" s="87">
        <v>3.7</v>
      </c>
      <c r="U110" s="144" t="s">
        <v>1186</v>
      </c>
      <c r="V110" s="136" t="s">
        <v>1096</v>
      </c>
      <c r="W110" s="145">
        <v>36</v>
      </c>
      <c r="X110" s="144">
        <v>6600</v>
      </c>
      <c r="Y110" s="146">
        <v>9</v>
      </c>
      <c r="Z110" s="159" t="s">
        <v>827</v>
      </c>
      <c r="AA110" s="136" t="s">
        <v>778</v>
      </c>
      <c r="AB110" s="149">
        <v>0.5</v>
      </c>
      <c r="AC110" s="150" t="s">
        <v>95</v>
      </c>
      <c r="AD110" s="149"/>
      <c r="AE110" s="150">
        <v>6</v>
      </c>
      <c r="AF110" s="151" t="s">
        <v>1165</v>
      </c>
      <c r="AG110" s="152">
        <v>17</v>
      </c>
      <c r="AH110" s="137" t="s">
        <v>1212</v>
      </c>
      <c r="AI110" s="153"/>
      <c r="AJ110" s="154" t="s">
        <v>1274</v>
      </c>
      <c r="AK110" s="160"/>
      <c r="AL110" s="106"/>
      <c r="AM110" s="106"/>
      <c r="AN110" s="106"/>
      <c r="AO110" s="106"/>
      <c r="AP110" s="106"/>
      <c r="AQ110" s="106"/>
      <c r="AR110" s="106"/>
      <c r="AS110" s="106"/>
      <c r="AT110" s="106"/>
      <c r="AU110" s="106"/>
      <c r="AV110" s="106"/>
      <c r="AW110" s="106"/>
      <c r="AX110" s="106"/>
      <c r="AY110" s="106"/>
      <c r="AZ110" s="106"/>
      <c r="BA110" s="106"/>
      <c r="BB110" s="106"/>
      <c r="BC110" s="106"/>
      <c r="BD110" s="106"/>
      <c r="BE110" s="106"/>
      <c r="BF110" s="106"/>
      <c r="BG110" s="106"/>
      <c r="BH110" s="106"/>
      <c r="BI110" s="106"/>
      <c r="BJ110" s="106"/>
      <c r="BK110" s="106"/>
      <c r="BL110" s="106"/>
      <c r="BM110" s="106"/>
      <c r="BN110" s="106"/>
      <c r="BO110" s="106"/>
      <c r="BP110" s="106"/>
      <c r="BQ110" s="106"/>
      <c r="BR110" s="106"/>
      <c r="BS110" s="106"/>
      <c r="BT110" s="106"/>
      <c r="BU110" s="106"/>
      <c r="BV110" s="106"/>
      <c r="BW110" s="106"/>
      <c r="BX110" s="106"/>
      <c r="BY110" s="106"/>
      <c r="BZ110" s="106"/>
      <c r="CA110" s="106"/>
      <c r="CB110" s="106"/>
      <c r="CC110" s="106"/>
      <c r="CD110" s="106"/>
      <c r="CE110" s="106"/>
      <c r="CF110" s="106"/>
      <c r="CG110" s="106"/>
      <c r="CH110" s="106"/>
      <c r="CI110" s="106"/>
      <c r="CJ110" s="106"/>
      <c r="CK110" s="106"/>
      <c r="CL110" s="106"/>
      <c r="CM110" s="106"/>
      <c r="CN110" s="106"/>
      <c r="CO110" s="106"/>
      <c r="CP110" s="106"/>
      <c r="CQ110" s="106"/>
      <c r="CR110" s="106"/>
      <c r="CS110" s="106"/>
      <c r="CT110" s="106"/>
      <c r="CU110" s="106"/>
      <c r="CV110" s="106"/>
      <c r="CW110" s="106"/>
      <c r="CX110" s="106"/>
      <c r="CY110" s="106"/>
      <c r="CZ110" s="106"/>
      <c r="DA110" s="106"/>
      <c r="DB110" s="106"/>
      <c r="DC110" s="106"/>
      <c r="DD110" s="106"/>
      <c r="DE110" s="106"/>
      <c r="DF110" s="106"/>
      <c r="DG110" s="106"/>
      <c r="DH110" s="106"/>
      <c r="DI110" s="106"/>
      <c r="DJ110" s="106"/>
      <c r="DK110" s="106"/>
      <c r="DL110" s="106"/>
      <c r="DM110" s="106"/>
      <c r="DN110" s="106"/>
      <c r="DO110" s="106"/>
      <c r="DP110" s="106"/>
      <c r="DQ110" s="106"/>
      <c r="DR110" s="106"/>
      <c r="DS110" s="106"/>
      <c r="DT110" s="106"/>
      <c r="DU110" s="106"/>
      <c r="DV110" s="106"/>
      <c r="DW110" s="106"/>
      <c r="DX110" s="106"/>
      <c r="DY110" s="106"/>
      <c r="DZ110" s="106"/>
      <c r="EA110" s="106"/>
      <c r="EB110" s="106"/>
      <c r="EC110" s="106"/>
      <c r="ED110" s="106"/>
      <c r="EE110" s="106"/>
      <c r="EF110" s="106"/>
      <c r="EG110" s="106"/>
      <c r="EH110" s="106"/>
      <c r="EI110" s="106"/>
      <c r="EJ110" s="106"/>
      <c r="EK110" s="106"/>
      <c r="EL110" s="106"/>
      <c r="EM110" s="106"/>
      <c r="EN110" s="106"/>
      <c r="EO110" s="106"/>
      <c r="EP110" s="106"/>
      <c r="EQ110" s="106"/>
      <c r="ER110" s="106"/>
      <c r="ES110" s="106"/>
      <c r="ET110" s="106"/>
      <c r="EU110" s="106"/>
      <c r="EV110" s="106"/>
      <c r="EW110" s="106"/>
      <c r="EX110" s="106"/>
      <c r="EY110" s="106"/>
      <c r="EZ110" s="106"/>
      <c r="FA110" s="106"/>
      <c r="FB110" s="106"/>
      <c r="FC110" s="106"/>
      <c r="FD110" s="106"/>
      <c r="FE110" s="106"/>
      <c r="FF110" s="106"/>
      <c r="FG110" s="106"/>
      <c r="FH110" s="106"/>
      <c r="FI110" s="106"/>
      <c r="FJ110" s="106"/>
    </row>
    <row r="111" spans="1:166">
      <c r="A111" s="135">
        <v>40767</v>
      </c>
      <c r="B111" s="136" t="s">
        <v>1275</v>
      </c>
      <c r="C111" s="137" t="s">
        <v>76</v>
      </c>
      <c r="D111" s="138">
        <v>0.17083333333333331</v>
      </c>
      <c r="E111" s="136" t="s">
        <v>1270</v>
      </c>
      <c r="F111" s="136" t="s">
        <v>1271</v>
      </c>
      <c r="G111" s="152" t="s">
        <v>1272</v>
      </c>
      <c r="H111" s="152" t="s">
        <v>1273</v>
      </c>
      <c r="I111" s="137">
        <v>3797</v>
      </c>
      <c r="J111" s="138">
        <v>0.18888888888888888</v>
      </c>
      <c r="K111" s="136" t="s">
        <v>1276</v>
      </c>
      <c r="L111" s="136" t="s">
        <v>1277</v>
      </c>
      <c r="M111" s="152" t="s">
        <v>1278</v>
      </c>
      <c r="N111" s="152" t="s">
        <v>1279</v>
      </c>
      <c r="O111" s="137">
        <v>3800</v>
      </c>
      <c r="P111" s="156">
        <v>1.8055555555555575E-2</v>
      </c>
      <c r="Q111" s="157">
        <v>1.8055555556202307E-2</v>
      </c>
      <c r="R111" s="158">
        <v>3.8182083600430841</v>
      </c>
      <c r="S111" s="143">
        <v>297</v>
      </c>
      <c r="T111" s="87">
        <v>4</v>
      </c>
      <c r="U111" s="144" t="s">
        <v>1186</v>
      </c>
      <c r="V111" s="136" t="s">
        <v>1096</v>
      </c>
      <c r="W111" s="145">
        <v>36</v>
      </c>
      <c r="X111" s="144">
        <v>6600</v>
      </c>
      <c r="Y111" s="146">
        <v>9</v>
      </c>
      <c r="Z111" s="159" t="s">
        <v>827</v>
      </c>
      <c r="AA111" s="136" t="s">
        <v>778</v>
      </c>
      <c r="AB111" s="150" t="s">
        <v>780</v>
      </c>
      <c r="AC111" s="150" t="s">
        <v>95</v>
      </c>
      <c r="AD111" s="149"/>
      <c r="AE111" s="150">
        <v>6</v>
      </c>
      <c r="AF111" s="165" t="s">
        <v>1165</v>
      </c>
      <c r="AG111" s="152">
        <v>16</v>
      </c>
      <c r="AH111" s="137" t="s">
        <v>1212</v>
      </c>
      <c r="AI111" s="153"/>
      <c r="AJ111" s="161"/>
      <c r="AK111" s="160"/>
      <c r="AL111" s="106"/>
      <c r="AM111" s="106"/>
      <c r="AN111" s="106"/>
      <c r="AO111" s="106"/>
      <c r="AP111" s="106"/>
      <c r="AQ111" s="106"/>
      <c r="AR111" s="106"/>
      <c r="AS111" s="106"/>
      <c r="AT111" s="106"/>
      <c r="AU111" s="106"/>
      <c r="AV111" s="106"/>
      <c r="AW111" s="106"/>
      <c r="AX111" s="106"/>
      <c r="AY111" s="106"/>
      <c r="AZ111" s="106"/>
      <c r="BA111" s="106"/>
      <c r="BB111" s="106"/>
      <c r="BC111" s="106"/>
      <c r="BD111" s="106"/>
      <c r="BE111" s="106"/>
      <c r="BF111" s="106"/>
      <c r="BG111" s="106"/>
      <c r="BH111" s="106"/>
      <c r="BI111" s="106"/>
      <c r="BJ111" s="106"/>
      <c r="BK111" s="106"/>
      <c r="BL111" s="106"/>
      <c r="BM111" s="106"/>
      <c r="BN111" s="106"/>
      <c r="BO111" s="106"/>
      <c r="BP111" s="106"/>
      <c r="BQ111" s="106"/>
      <c r="BR111" s="106"/>
      <c r="BS111" s="106"/>
      <c r="BT111" s="106"/>
      <c r="BU111" s="106"/>
      <c r="BV111" s="106"/>
      <c r="BW111" s="106"/>
      <c r="BX111" s="106"/>
      <c r="BY111" s="106"/>
      <c r="BZ111" s="106"/>
      <c r="CA111" s="106"/>
      <c r="CB111" s="106"/>
      <c r="CC111" s="106"/>
      <c r="CD111" s="106"/>
      <c r="CE111" s="106"/>
      <c r="CF111" s="106"/>
      <c r="CG111" s="106"/>
      <c r="CH111" s="106"/>
      <c r="CI111" s="106"/>
      <c r="CJ111" s="106"/>
      <c r="CK111" s="106"/>
      <c r="CL111" s="106"/>
      <c r="CM111" s="106"/>
      <c r="CN111" s="106"/>
      <c r="CO111" s="106"/>
      <c r="CP111" s="106"/>
      <c r="CQ111" s="106"/>
      <c r="CR111" s="106"/>
      <c r="CS111" s="106"/>
      <c r="CT111" s="106"/>
      <c r="CU111" s="106"/>
      <c r="CV111" s="106"/>
      <c r="CW111" s="106"/>
      <c r="CX111" s="106"/>
      <c r="CY111" s="106"/>
      <c r="CZ111" s="106"/>
      <c r="DA111" s="106"/>
      <c r="DB111" s="106"/>
      <c r="DC111" s="106"/>
      <c r="DD111" s="106"/>
      <c r="DE111" s="106"/>
      <c r="DF111" s="106"/>
      <c r="DG111" s="106"/>
      <c r="DH111" s="106"/>
      <c r="DI111" s="106"/>
      <c r="DJ111" s="106"/>
      <c r="DK111" s="106"/>
      <c r="DL111" s="106"/>
      <c r="DM111" s="106"/>
      <c r="DN111" s="106"/>
      <c r="DO111" s="106"/>
      <c r="DP111" s="106"/>
      <c r="DQ111" s="106"/>
      <c r="DR111" s="106"/>
      <c r="DS111" s="106"/>
      <c r="DT111" s="106"/>
      <c r="DU111" s="106"/>
      <c r="DV111" s="106"/>
      <c r="DW111" s="106"/>
      <c r="DX111" s="106"/>
      <c r="DY111" s="106"/>
      <c r="DZ111" s="106"/>
      <c r="EA111" s="106"/>
      <c r="EB111" s="106"/>
      <c r="EC111" s="106"/>
      <c r="ED111" s="106"/>
      <c r="EE111" s="106"/>
      <c r="EF111" s="106"/>
      <c r="EG111" s="106"/>
      <c r="EH111" s="106"/>
      <c r="EI111" s="106"/>
      <c r="EJ111" s="106"/>
      <c r="EK111" s="106"/>
      <c r="EL111" s="106"/>
      <c r="EM111" s="106"/>
      <c r="EN111" s="106"/>
      <c r="EO111" s="106"/>
      <c r="EP111" s="106"/>
      <c r="EQ111" s="106"/>
      <c r="ER111" s="106"/>
      <c r="ES111" s="106"/>
      <c r="ET111" s="106"/>
      <c r="EU111" s="106"/>
      <c r="EV111" s="106"/>
      <c r="EW111" s="106"/>
      <c r="EX111" s="106"/>
      <c r="EY111" s="106"/>
      <c r="EZ111" s="106"/>
      <c r="FA111" s="106"/>
      <c r="FB111" s="106"/>
      <c r="FC111" s="106"/>
      <c r="FD111" s="106"/>
      <c r="FE111" s="106"/>
      <c r="FF111" s="106"/>
      <c r="FG111" s="106"/>
      <c r="FH111" s="106"/>
      <c r="FI111" s="106"/>
      <c r="FJ111" s="106"/>
    </row>
    <row r="112" spans="1:166">
      <c r="A112" s="135">
        <v>40767</v>
      </c>
      <c r="B112" s="136" t="s">
        <v>1275</v>
      </c>
      <c r="C112" s="137" t="s">
        <v>76</v>
      </c>
      <c r="D112" s="138">
        <v>0.18888888888888888</v>
      </c>
      <c r="E112" s="136" t="s">
        <v>1276</v>
      </c>
      <c r="F112" s="136" t="s">
        <v>1277</v>
      </c>
      <c r="G112" s="152" t="s">
        <v>1278</v>
      </c>
      <c r="H112" s="152" t="s">
        <v>1279</v>
      </c>
      <c r="I112" s="137">
        <v>3800</v>
      </c>
      <c r="J112" s="138">
        <v>0.21388888888888891</v>
      </c>
      <c r="K112" s="136" t="s">
        <v>1280</v>
      </c>
      <c r="L112" s="136" t="s">
        <v>1281</v>
      </c>
      <c r="M112" s="152" t="s">
        <v>1282</v>
      </c>
      <c r="N112" s="152" t="s">
        <v>1283</v>
      </c>
      <c r="O112" s="137">
        <v>3805</v>
      </c>
      <c r="P112" s="156">
        <v>2.5000000000000022E-2</v>
      </c>
      <c r="Q112" s="157">
        <v>2.5000000001455192E-2</v>
      </c>
      <c r="R112" s="158">
        <v>4.6512625754613799</v>
      </c>
      <c r="S112" s="143">
        <v>297</v>
      </c>
      <c r="T112" s="87">
        <v>5</v>
      </c>
      <c r="U112" s="144" t="s">
        <v>1186</v>
      </c>
      <c r="V112" s="136" t="s">
        <v>1096</v>
      </c>
      <c r="W112" s="145">
        <v>36</v>
      </c>
      <c r="X112" s="144">
        <v>6600</v>
      </c>
      <c r="Y112" s="146">
        <v>9</v>
      </c>
      <c r="Z112" s="159" t="s">
        <v>827</v>
      </c>
      <c r="AA112" s="136" t="s">
        <v>778</v>
      </c>
      <c r="AB112" s="150" t="s">
        <v>780</v>
      </c>
      <c r="AC112" s="150" t="s">
        <v>95</v>
      </c>
      <c r="AD112" s="149"/>
      <c r="AE112" s="150">
        <v>6</v>
      </c>
      <c r="AF112" s="165" t="s">
        <v>1165</v>
      </c>
      <c r="AG112" s="152">
        <v>13</v>
      </c>
      <c r="AH112" s="137" t="s">
        <v>1212</v>
      </c>
      <c r="AI112" s="153"/>
      <c r="AJ112" s="154" t="s">
        <v>1284</v>
      </c>
      <c r="AK112" s="160"/>
      <c r="AL112" s="106"/>
      <c r="AM112" s="106"/>
      <c r="AN112" s="106"/>
      <c r="AO112" s="106"/>
      <c r="AP112" s="106"/>
      <c r="AQ112" s="106"/>
      <c r="AR112" s="106"/>
      <c r="AS112" s="106"/>
      <c r="AT112" s="106"/>
      <c r="AU112" s="106"/>
      <c r="AV112" s="106"/>
      <c r="AW112" s="106"/>
      <c r="AX112" s="106"/>
      <c r="AY112" s="106"/>
      <c r="AZ112" s="106"/>
      <c r="BA112" s="106"/>
      <c r="BB112" s="106"/>
      <c r="BC112" s="106"/>
      <c r="BD112" s="106"/>
      <c r="BE112" s="106"/>
      <c r="BF112" s="106"/>
      <c r="BG112" s="106"/>
      <c r="BH112" s="106"/>
      <c r="BI112" s="106"/>
      <c r="BJ112" s="106"/>
      <c r="BK112" s="106"/>
      <c r="BL112" s="106"/>
      <c r="BM112" s="106"/>
      <c r="BN112" s="106"/>
      <c r="BO112" s="106"/>
      <c r="BP112" s="106"/>
      <c r="BQ112" s="106"/>
      <c r="BR112" s="106"/>
      <c r="BS112" s="106"/>
      <c r="BT112" s="106"/>
      <c r="BU112" s="106"/>
      <c r="BV112" s="106"/>
      <c r="BW112" s="106"/>
      <c r="BX112" s="106"/>
      <c r="BY112" s="106"/>
      <c r="BZ112" s="106"/>
      <c r="CA112" s="106"/>
      <c r="CB112" s="106"/>
      <c r="CC112" s="106"/>
      <c r="CD112" s="106"/>
      <c r="CE112" s="106"/>
      <c r="CF112" s="106"/>
      <c r="CG112" s="106"/>
      <c r="CH112" s="106"/>
      <c r="CI112" s="106"/>
      <c r="CJ112" s="106"/>
      <c r="CK112" s="106"/>
      <c r="CL112" s="106"/>
      <c r="CM112" s="106"/>
      <c r="CN112" s="106"/>
      <c r="CO112" s="106"/>
      <c r="CP112" s="106"/>
      <c r="CQ112" s="106"/>
      <c r="CR112" s="106"/>
      <c r="CS112" s="106"/>
      <c r="CT112" s="106"/>
      <c r="CU112" s="106"/>
      <c r="CV112" s="106"/>
      <c r="CW112" s="106"/>
      <c r="CX112" s="106"/>
      <c r="CY112" s="106"/>
      <c r="CZ112" s="106"/>
      <c r="DA112" s="106"/>
      <c r="DB112" s="106"/>
      <c r="DC112" s="106"/>
      <c r="DD112" s="106"/>
      <c r="DE112" s="106"/>
      <c r="DF112" s="106"/>
      <c r="DG112" s="106"/>
      <c r="DH112" s="106"/>
      <c r="DI112" s="106"/>
      <c r="DJ112" s="106"/>
      <c r="DK112" s="106"/>
      <c r="DL112" s="106"/>
      <c r="DM112" s="106"/>
      <c r="DN112" s="106"/>
      <c r="DO112" s="106"/>
      <c r="DP112" s="106"/>
      <c r="DQ112" s="106"/>
      <c r="DR112" s="106"/>
      <c r="DS112" s="106"/>
      <c r="DT112" s="106"/>
      <c r="DU112" s="106"/>
      <c r="DV112" s="106"/>
      <c r="DW112" s="106"/>
      <c r="DX112" s="106"/>
      <c r="DY112" s="106"/>
      <c r="DZ112" s="106"/>
      <c r="EA112" s="106"/>
      <c r="EB112" s="106"/>
      <c r="EC112" s="106"/>
      <c r="ED112" s="106"/>
      <c r="EE112" s="106"/>
      <c r="EF112" s="106"/>
      <c r="EG112" s="106"/>
      <c r="EH112" s="106"/>
      <c r="EI112" s="106"/>
      <c r="EJ112" s="106"/>
      <c r="EK112" s="106"/>
      <c r="EL112" s="106"/>
      <c r="EM112" s="106"/>
      <c r="EN112" s="106"/>
      <c r="EO112" s="106"/>
      <c r="EP112" s="106"/>
      <c r="EQ112" s="106"/>
      <c r="ER112" s="106"/>
      <c r="ES112" s="106"/>
      <c r="ET112" s="106"/>
      <c r="EU112" s="106"/>
      <c r="EV112" s="106"/>
      <c r="EW112" s="106"/>
      <c r="EX112" s="106"/>
      <c r="EY112" s="106"/>
      <c r="EZ112" s="106"/>
      <c r="FA112" s="106"/>
      <c r="FB112" s="106"/>
      <c r="FC112" s="106"/>
      <c r="FD112" s="106"/>
      <c r="FE112" s="106"/>
      <c r="FF112" s="106"/>
      <c r="FG112" s="106"/>
      <c r="FH112" s="106"/>
      <c r="FI112" s="106"/>
      <c r="FJ112" s="106"/>
    </row>
    <row r="113" spans="1:166">
      <c r="A113" s="135">
        <v>40767</v>
      </c>
      <c r="B113" s="136" t="s">
        <v>386</v>
      </c>
      <c r="C113" s="137" t="s">
        <v>76</v>
      </c>
      <c r="D113" s="138">
        <v>0.21388888888888891</v>
      </c>
      <c r="E113" s="136" t="s">
        <v>1280</v>
      </c>
      <c r="F113" s="136" t="s">
        <v>1281</v>
      </c>
      <c r="G113" s="152" t="s">
        <v>1282</v>
      </c>
      <c r="H113" s="152" t="s">
        <v>1283</v>
      </c>
      <c r="I113" s="137">
        <v>3805</v>
      </c>
      <c r="J113" s="138">
        <v>0.23680555555555557</v>
      </c>
      <c r="K113" s="136" t="s">
        <v>1285</v>
      </c>
      <c r="L113" s="136" t="s">
        <v>1286</v>
      </c>
      <c r="M113" s="152" t="s">
        <v>1287</v>
      </c>
      <c r="N113" s="152" t="s">
        <v>1288</v>
      </c>
      <c r="O113" s="137">
        <v>3803</v>
      </c>
      <c r="P113" s="156">
        <v>2.2916666666666669E-2</v>
      </c>
      <c r="Q113" s="157">
        <v>2.2916666668606922E-2</v>
      </c>
      <c r="R113" s="158">
        <v>4.4134346312252717</v>
      </c>
      <c r="S113" s="143">
        <v>290</v>
      </c>
      <c r="T113" s="87">
        <v>4</v>
      </c>
      <c r="U113" s="144" t="s">
        <v>1289</v>
      </c>
      <c r="V113" s="136" t="s">
        <v>1096</v>
      </c>
      <c r="W113" s="145">
        <v>36</v>
      </c>
      <c r="X113" s="144">
        <v>6600</v>
      </c>
      <c r="Y113" s="146">
        <v>9</v>
      </c>
      <c r="Z113" s="159" t="s">
        <v>827</v>
      </c>
      <c r="AA113" s="136" t="s">
        <v>778</v>
      </c>
      <c r="AB113" s="150" t="s">
        <v>889</v>
      </c>
      <c r="AC113" s="150" t="s">
        <v>95</v>
      </c>
      <c r="AD113" s="149"/>
      <c r="AE113" s="150">
        <v>6</v>
      </c>
      <c r="AF113" s="165" t="s">
        <v>1165</v>
      </c>
      <c r="AG113" s="152">
        <v>16</v>
      </c>
      <c r="AH113" s="137" t="s">
        <v>1212</v>
      </c>
      <c r="AI113" s="153"/>
      <c r="AJ113" s="161"/>
      <c r="AK113" s="160"/>
      <c r="AL113" s="106"/>
      <c r="AM113" s="106"/>
      <c r="AN113" s="106"/>
      <c r="AO113" s="106"/>
      <c r="AP113" s="106"/>
      <c r="AQ113" s="106"/>
      <c r="AR113" s="106"/>
      <c r="AS113" s="106"/>
      <c r="AT113" s="106"/>
      <c r="AU113" s="106"/>
      <c r="AV113" s="106"/>
      <c r="AW113" s="106"/>
      <c r="AX113" s="106"/>
      <c r="AY113" s="106"/>
      <c r="AZ113" s="106"/>
      <c r="BA113" s="106"/>
      <c r="BB113" s="106"/>
      <c r="BC113" s="106"/>
      <c r="BD113" s="106"/>
      <c r="BE113" s="106"/>
      <c r="BF113" s="106"/>
      <c r="BG113" s="106"/>
      <c r="BH113" s="106"/>
      <c r="BI113" s="106"/>
      <c r="BJ113" s="106"/>
      <c r="BK113" s="106"/>
      <c r="BL113" s="106"/>
      <c r="BM113" s="106"/>
      <c r="BN113" s="106"/>
      <c r="BO113" s="106"/>
      <c r="BP113" s="106"/>
      <c r="BQ113" s="106"/>
      <c r="BR113" s="106"/>
      <c r="BS113" s="106"/>
      <c r="BT113" s="106"/>
      <c r="BU113" s="106"/>
      <c r="BV113" s="106"/>
      <c r="BW113" s="106"/>
      <c r="BX113" s="106"/>
      <c r="BY113" s="106"/>
      <c r="BZ113" s="106"/>
      <c r="CA113" s="106"/>
      <c r="CB113" s="106"/>
      <c r="CC113" s="106"/>
      <c r="CD113" s="106"/>
      <c r="CE113" s="106"/>
      <c r="CF113" s="106"/>
      <c r="CG113" s="106"/>
      <c r="CH113" s="106"/>
      <c r="CI113" s="106"/>
      <c r="CJ113" s="106"/>
      <c r="CK113" s="106"/>
      <c r="CL113" s="106"/>
      <c r="CM113" s="106"/>
      <c r="CN113" s="106"/>
      <c r="CO113" s="106"/>
      <c r="CP113" s="106"/>
      <c r="CQ113" s="106"/>
      <c r="CR113" s="106"/>
      <c r="CS113" s="106"/>
      <c r="CT113" s="106"/>
      <c r="CU113" s="106"/>
      <c r="CV113" s="106"/>
      <c r="CW113" s="106"/>
      <c r="CX113" s="106"/>
      <c r="CY113" s="106"/>
      <c r="CZ113" s="106"/>
      <c r="DA113" s="106"/>
      <c r="DB113" s="106"/>
      <c r="DC113" s="106"/>
      <c r="DD113" s="106"/>
      <c r="DE113" s="106"/>
      <c r="DF113" s="106"/>
      <c r="DG113" s="106"/>
      <c r="DH113" s="106"/>
      <c r="DI113" s="106"/>
      <c r="DJ113" s="106"/>
      <c r="DK113" s="106"/>
      <c r="DL113" s="106"/>
      <c r="DM113" s="106"/>
      <c r="DN113" s="106"/>
      <c r="DO113" s="106"/>
      <c r="DP113" s="106"/>
      <c r="DQ113" s="106"/>
      <c r="DR113" s="106"/>
      <c r="DS113" s="106"/>
      <c r="DT113" s="106"/>
      <c r="DU113" s="106"/>
      <c r="DV113" s="106"/>
      <c r="DW113" s="106"/>
      <c r="DX113" s="106"/>
      <c r="DY113" s="106"/>
      <c r="DZ113" s="106"/>
      <c r="EA113" s="106"/>
      <c r="EB113" s="106"/>
      <c r="EC113" s="106"/>
      <c r="ED113" s="106"/>
      <c r="EE113" s="106"/>
      <c r="EF113" s="106"/>
      <c r="EG113" s="106"/>
      <c r="EH113" s="106"/>
      <c r="EI113" s="106"/>
      <c r="EJ113" s="106"/>
      <c r="EK113" s="106"/>
      <c r="EL113" s="106"/>
      <c r="EM113" s="106"/>
      <c r="EN113" s="106"/>
      <c r="EO113" s="106"/>
      <c r="EP113" s="106"/>
      <c r="EQ113" s="106"/>
      <c r="ER113" s="106"/>
      <c r="ES113" s="106"/>
      <c r="ET113" s="106"/>
      <c r="EU113" s="106"/>
      <c r="EV113" s="106"/>
      <c r="EW113" s="106"/>
      <c r="EX113" s="106"/>
      <c r="EY113" s="106"/>
      <c r="EZ113" s="106"/>
      <c r="FA113" s="106"/>
      <c r="FB113" s="106"/>
      <c r="FC113" s="106"/>
      <c r="FD113" s="106"/>
      <c r="FE113" s="106"/>
      <c r="FF113" s="106"/>
      <c r="FG113" s="106"/>
      <c r="FH113" s="106"/>
      <c r="FI113" s="106"/>
      <c r="FJ113" s="106"/>
    </row>
    <row r="114" spans="1:166">
      <c r="A114" s="135">
        <v>40767</v>
      </c>
      <c r="B114" s="136" t="s">
        <v>386</v>
      </c>
      <c r="C114" s="137" t="s">
        <v>76</v>
      </c>
      <c r="D114" s="138">
        <v>0.23680555555555557</v>
      </c>
      <c r="E114" s="136" t="s">
        <v>1285</v>
      </c>
      <c r="F114" s="136" t="s">
        <v>1286</v>
      </c>
      <c r="G114" s="152" t="s">
        <v>1287</v>
      </c>
      <c r="H114" s="152" t="s">
        <v>1288</v>
      </c>
      <c r="I114" s="137">
        <v>3803</v>
      </c>
      <c r="J114" s="138">
        <v>0.26458333333333334</v>
      </c>
      <c r="K114" s="136" t="s">
        <v>1290</v>
      </c>
      <c r="L114" s="136" t="s">
        <v>1291</v>
      </c>
      <c r="M114" s="152" t="s">
        <v>1292</v>
      </c>
      <c r="N114" s="152" t="s">
        <v>1293</v>
      </c>
      <c r="O114" s="137">
        <v>3804</v>
      </c>
      <c r="P114" s="156">
        <v>2.7777777777777762E-2</v>
      </c>
      <c r="Q114" s="157">
        <v>2.7777777773735579E-2</v>
      </c>
      <c r="R114" s="158">
        <v>5.6512802167875913</v>
      </c>
      <c r="S114" s="143">
        <v>323</v>
      </c>
      <c r="T114" s="87">
        <v>5</v>
      </c>
      <c r="U114" s="144" t="s">
        <v>1289</v>
      </c>
      <c r="V114" s="136" t="s">
        <v>1096</v>
      </c>
      <c r="W114" s="145">
        <v>36</v>
      </c>
      <c r="X114" s="144">
        <v>6600</v>
      </c>
      <c r="Y114" s="146">
        <v>9</v>
      </c>
      <c r="Z114" s="159" t="s">
        <v>827</v>
      </c>
      <c r="AA114" s="136" t="s">
        <v>778</v>
      </c>
      <c r="AB114" s="150" t="s">
        <v>780</v>
      </c>
      <c r="AC114" s="150" t="s">
        <v>95</v>
      </c>
      <c r="AD114" s="149"/>
      <c r="AE114" s="150">
        <v>6</v>
      </c>
      <c r="AF114" s="165" t="s">
        <v>1165</v>
      </c>
      <c r="AG114" s="152">
        <v>20</v>
      </c>
      <c r="AH114" s="137" t="s">
        <v>1230</v>
      </c>
      <c r="AI114" s="153"/>
      <c r="AJ114" s="154" t="s">
        <v>1294</v>
      </c>
      <c r="AK114" s="160"/>
      <c r="AL114" s="106"/>
      <c r="AM114" s="106"/>
      <c r="AN114" s="106"/>
      <c r="AO114" s="106"/>
      <c r="AP114" s="106"/>
      <c r="AQ114" s="106"/>
      <c r="AR114" s="106"/>
      <c r="AS114" s="106"/>
      <c r="AT114" s="106"/>
      <c r="AU114" s="106"/>
      <c r="AV114" s="106"/>
      <c r="AW114" s="106"/>
      <c r="AX114" s="106"/>
      <c r="AY114" s="106"/>
      <c r="AZ114" s="106"/>
      <c r="BA114" s="106"/>
      <c r="BB114" s="106"/>
      <c r="BC114" s="106"/>
      <c r="BD114" s="106"/>
      <c r="BE114" s="106"/>
      <c r="BF114" s="106"/>
      <c r="BG114" s="106"/>
      <c r="BH114" s="106"/>
      <c r="BI114" s="106"/>
      <c r="BJ114" s="106"/>
      <c r="BK114" s="106"/>
      <c r="BL114" s="106"/>
      <c r="BM114" s="106"/>
      <c r="BN114" s="106"/>
      <c r="BO114" s="106"/>
      <c r="BP114" s="106"/>
      <c r="BQ114" s="106"/>
      <c r="BR114" s="106"/>
      <c r="BS114" s="106"/>
      <c r="BT114" s="106"/>
      <c r="BU114" s="106"/>
      <c r="BV114" s="106"/>
      <c r="BW114" s="106"/>
      <c r="BX114" s="106"/>
      <c r="BY114" s="106"/>
      <c r="BZ114" s="106"/>
      <c r="CA114" s="106"/>
      <c r="CB114" s="106"/>
      <c r="CC114" s="106"/>
      <c r="CD114" s="106"/>
      <c r="CE114" s="106"/>
      <c r="CF114" s="106"/>
      <c r="CG114" s="106"/>
      <c r="CH114" s="106"/>
      <c r="CI114" s="106"/>
      <c r="CJ114" s="106"/>
      <c r="CK114" s="106"/>
      <c r="CL114" s="106"/>
      <c r="CM114" s="106"/>
      <c r="CN114" s="106"/>
      <c r="CO114" s="106"/>
      <c r="CP114" s="106"/>
      <c r="CQ114" s="106"/>
      <c r="CR114" s="106"/>
      <c r="CS114" s="106"/>
      <c r="CT114" s="106"/>
      <c r="CU114" s="106"/>
      <c r="CV114" s="106"/>
      <c r="CW114" s="106"/>
      <c r="CX114" s="106"/>
      <c r="CY114" s="106"/>
      <c r="CZ114" s="106"/>
      <c r="DA114" s="106"/>
      <c r="DB114" s="106"/>
      <c r="DC114" s="106"/>
      <c r="DD114" s="106"/>
      <c r="DE114" s="106"/>
      <c r="DF114" s="106"/>
      <c r="DG114" s="106"/>
      <c r="DH114" s="106"/>
      <c r="DI114" s="106"/>
      <c r="DJ114" s="106"/>
      <c r="DK114" s="106"/>
      <c r="DL114" s="106"/>
      <c r="DM114" s="106"/>
      <c r="DN114" s="106"/>
      <c r="DO114" s="106"/>
      <c r="DP114" s="106"/>
      <c r="DQ114" s="106"/>
      <c r="DR114" s="106"/>
      <c r="DS114" s="106"/>
      <c r="DT114" s="106"/>
      <c r="DU114" s="106"/>
      <c r="DV114" s="106"/>
      <c r="DW114" s="106"/>
      <c r="DX114" s="106"/>
      <c r="DY114" s="106"/>
      <c r="DZ114" s="106"/>
      <c r="EA114" s="106"/>
      <c r="EB114" s="106"/>
      <c r="EC114" s="106"/>
      <c r="ED114" s="106"/>
      <c r="EE114" s="106"/>
      <c r="EF114" s="106"/>
      <c r="EG114" s="106"/>
      <c r="EH114" s="106"/>
      <c r="EI114" s="106"/>
      <c r="EJ114" s="106"/>
      <c r="EK114" s="106"/>
      <c r="EL114" s="106"/>
      <c r="EM114" s="106"/>
      <c r="EN114" s="106"/>
      <c r="EO114" s="106"/>
      <c r="EP114" s="106"/>
      <c r="EQ114" s="106"/>
      <c r="ER114" s="106"/>
      <c r="ES114" s="106"/>
      <c r="ET114" s="106"/>
      <c r="EU114" s="106"/>
      <c r="EV114" s="106"/>
      <c r="EW114" s="106"/>
      <c r="EX114" s="106"/>
      <c r="EY114" s="106"/>
      <c r="EZ114" s="106"/>
      <c r="FA114" s="106"/>
      <c r="FB114" s="106"/>
      <c r="FC114" s="106"/>
      <c r="FD114" s="106"/>
      <c r="FE114" s="106"/>
      <c r="FF114" s="106"/>
      <c r="FG114" s="106"/>
      <c r="FH114" s="106"/>
      <c r="FI114" s="106"/>
      <c r="FJ114" s="106"/>
    </row>
    <row r="115" spans="1:166">
      <c r="A115" s="135">
        <v>40767</v>
      </c>
      <c r="B115" s="136" t="s">
        <v>330</v>
      </c>
      <c r="C115" s="137" t="s">
        <v>76</v>
      </c>
      <c r="D115" s="138">
        <v>0.26458333333333334</v>
      </c>
      <c r="E115" s="136" t="s">
        <v>1290</v>
      </c>
      <c r="F115" s="136" t="s">
        <v>1291</v>
      </c>
      <c r="G115" s="152" t="s">
        <v>1292</v>
      </c>
      <c r="H115" s="152" t="s">
        <v>1293</v>
      </c>
      <c r="I115" s="137">
        <v>3804</v>
      </c>
      <c r="J115" s="138">
        <v>0.29097222222222224</v>
      </c>
      <c r="K115" s="136" t="s">
        <v>1295</v>
      </c>
      <c r="L115" s="136" t="s">
        <v>1296</v>
      </c>
      <c r="M115" s="152" t="s">
        <v>1297</v>
      </c>
      <c r="N115" s="152" t="s">
        <v>1298</v>
      </c>
      <c r="O115" s="137">
        <v>3802</v>
      </c>
      <c r="P115" s="156">
        <v>2.6388888888888906E-2</v>
      </c>
      <c r="Q115" s="157">
        <v>2.6388888894871343E-2</v>
      </c>
      <c r="R115" s="158">
        <v>5.0264402396141303</v>
      </c>
      <c r="S115" s="143">
        <v>323</v>
      </c>
      <c r="T115" s="87">
        <v>4</v>
      </c>
      <c r="U115" s="144" t="s">
        <v>1289</v>
      </c>
      <c r="V115" s="136" t="s">
        <v>1096</v>
      </c>
      <c r="W115" s="145">
        <v>36</v>
      </c>
      <c r="X115" s="144">
        <v>6600</v>
      </c>
      <c r="Y115" s="146">
        <v>9</v>
      </c>
      <c r="Z115" s="159" t="s">
        <v>827</v>
      </c>
      <c r="AA115" s="136" t="s">
        <v>778</v>
      </c>
      <c r="AB115" s="150" t="s">
        <v>780</v>
      </c>
      <c r="AC115" s="150" t="s">
        <v>95</v>
      </c>
      <c r="AD115" s="149"/>
      <c r="AE115" s="150">
        <v>5</v>
      </c>
      <c r="AF115" s="165" t="s">
        <v>1165</v>
      </c>
      <c r="AG115" s="152">
        <v>12</v>
      </c>
      <c r="AH115" s="137" t="s">
        <v>1230</v>
      </c>
      <c r="AI115" s="153"/>
      <c r="AJ115" s="154" t="s">
        <v>1038</v>
      </c>
      <c r="AK115" s="160"/>
      <c r="AL115" s="106"/>
      <c r="AM115" s="106"/>
      <c r="AN115" s="106"/>
      <c r="AO115" s="106"/>
      <c r="AP115" s="106"/>
      <c r="AQ115" s="106"/>
      <c r="AR115" s="106"/>
      <c r="AS115" s="106"/>
      <c r="AT115" s="106"/>
      <c r="AU115" s="106"/>
      <c r="AV115" s="106"/>
      <c r="AW115" s="106"/>
      <c r="AX115" s="106"/>
      <c r="AY115" s="106"/>
      <c r="AZ115" s="106"/>
      <c r="BA115" s="106"/>
      <c r="BB115" s="106"/>
      <c r="BC115" s="106"/>
      <c r="BD115" s="106"/>
      <c r="BE115" s="106"/>
      <c r="BF115" s="106"/>
      <c r="BG115" s="106"/>
      <c r="BH115" s="106"/>
      <c r="BI115" s="106"/>
      <c r="BJ115" s="106"/>
      <c r="BK115" s="106"/>
      <c r="BL115" s="106"/>
      <c r="BM115" s="106"/>
      <c r="BN115" s="106"/>
      <c r="BO115" s="106"/>
      <c r="BP115" s="106"/>
      <c r="BQ115" s="106"/>
      <c r="BR115" s="106"/>
      <c r="BS115" s="106"/>
      <c r="BT115" s="106"/>
      <c r="BU115" s="106"/>
      <c r="BV115" s="106"/>
      <c r="BW115" s="106"/>
      <c r="BX115" s="106"/>
      <c r="BY115" s="106"/>
      <c r="BZ115" s="106"/>
      <c r="CA115" s="106"/>
      <c r="CB115" s="106"/>
      <c r="CC115" s="106"/>
      <c r="CD115" s="106"/>
      <c r="CE115" s="106"/>
      <c r="CF115" s="106"/>
      <c r="CG115" s="106"/>
      <c r="CH115" s="106"/>
      <c r="CI115" s="106"/>
      <c r="CJ115" s="106"/>
      <c r="CK115" s="106"/>
      <c r="CL115" s="106"/>
      <c r="CM115" s="106"/>
      <c r="CN115" s="106"/>
      <c r="CO115" s="106"/>
      <c r="CP115" s="106"/>
      <c r="CQ115" s="106"/>
      <c r="CR115" s="106"/>
      <c r="CS115" s="106"/>
      <c r="CT115" s="106"/>
      <c r="CU115" s="106"/>
      <c r="CV115" s="106"/>
      <c r="CW115" s="106"/>
      <c r="CX115" s="106"/>
      <c r="CY115" s="106"/>
      <c r="CZ115" s="106"/>
      <c r="DA115" s="106"/>
      <c r="DB115" s="106"/>
      <c r="DC115" s="106"/>
      <c r="DD115" s="106"/>
      <c r="DE115" s="106"/>
      <c r="DF115" s="106"/>
      <c r="DG115" s="106"/>
      <c r="DH115" s="106"/>
      <c r="DI115" s="106"/>
      <c r="DJ115" s="106"/>
      <c r="DK115" s="106"/>
      <c r="DL115" s="106"/>
      <c r="DM115" s="106"/>
      <c r="DN115" s="106"/>
      <c r="DO115" s="106"/>
      <c r="DP115" s="106"/>
      <c r="DQ115" s="106"/>
      <c r="DR115" s="106"/>
      <c r="DS115" s="106"/>
      <c r="DT115" s="106"/>
      <c r="DU115" s="106"/>
      <c r="DV115" s="106"/>
      <c r="DW115" s="106"/>
      <c r="DX115" s="106"/>
      <c r="DY115" s="106"/>
      <c r="DZ115" s="106"/>
      <c r="EA115" s="106"/>
      <c r="EB115" s="106"/>
      <c r="EC115" s="106"/>
      <c r="ED115" s="106"/>
      <c r="EE115" s="106"/>
      <c r="EF115" s="106"/>
      <c r="EG115" s="106"/>
      <c r="EH115" s="106"/>
      <c r="EI115" s="106"/>
      <c r="EJ115" s="106"/>
      <c r="EK115" s="106"/>
      <c r="EL115" s="106"/>
      <c r="EM115" s="106"/>
      <c r="EN115" s="106"/>
      <c r="EO115" s="106"/>
      <c r="EP115" s="106"/>
      <c r="EQ115" s="106"/>
      <c r="ER115" s="106"/>
      <c r="ES115" s="106"/>
      <c r="ET115" s="106"/>
      <c r="EU115" s="106"/>
      <c r="EV115" s="106"/>
      <c r="EW115" s="106"/>
      <c r="EX115" s="106"/>
      <c r="EY115" s="106"/>
      <c r="EZ115" s="106"/>
      <c r="FA115" s="106"/>
      <c r="FB115" s="106"/>
      <c r="FC115" s="106"/>
      <c r="FD115" s="106"/>
      <c r="FE115" s="106"/>
      <c r="FF115" s="106"/>
      <c r="FG115" s="106"/>
      <c r="FH115" s="106"/>
      <c r="FI115" s="106"/>
      <c r="FJ115" s="106"/>
    </row>
    <row r="116" spans="1:166">
      <c r="A116" s="135">
        <v>40767</v>
      </c>
      <c r="B116" s="136" t="s">
        <v>330</v>
      </c>
      <c r="C116" s="137" t="s">
        <v>76</v>
      </c>
      <c r="D116" s="138">
        <v>0.29097222222222224</v>
      </c>
      <c r="E116" s="136" t="s">
        <v>1295</v>
      </c>
      <c r="F116" s="136" t="s">
        <v>1296</v>
      </c>
      <c r="G116" s="152" t="s">
        <v>1297</v>
      </c>
      <c r="H116" s="152" t="s">
        <v>1298</v>
      </c>
      <c r="I116" s="137">
        <v>3802</v>
      </c>
      <c r="J116" s="138">
        <v>0.31111111111111112</v>
      </c>
      <c r="K116" s="136" t="s">
        <v>1299</v>
      </c>
      <c r="L116" s="136" t="s">
        <v>1300</v>
      </c>
      <c r="M116" s="152" t="s">
        <v>1301</v>
      </c>
      <c r="N116" s="152" t="s">
        <v>1302</v>
      </c>
      <c r="O116" s="137">
        <v>3804</v>
      </c>
      <c r="P116" s="156">
        <v>2.0138888888888873E-2</v>
      </c>
      <c r="Q116" s="157">
        <v>2.0138888889050577E-2</v>
      </c>
      <c r="R116" s="158">
        <v>3.8782861394818879</v>
      </c>
      <c r="S116" s="143">
        <v>327</v>
      </c>
      <c r="T116" s="87">
        <v>4</v>
      </c>
      <c r="U116" s="144" t="s">
        <v>1289</v>
      </c>
      <c r="V116" s="136" t="s">
        <v>1096</v>
      </c>
      <c r="W116" s="145">
        <v>36</v>
      </c>
      <c r="X116" s="144">
        <v>6600</v>
      </c>
      <c r="Y116" s="146">
        <v>9</v>
      </c>
      <c r="Z116" s="159" t="s">
        <v>827</v>
      </c>
      <c r="AA116" s="136" t="s">
        <v>778</v>
      </c>
      <c r="AB116" s="150" t="s">
        <v>780</v>
      </c>
      <c r="AC116" s="150" t="s">
        <v>95</v>
      </c>
      <c r="AD116" s="149"/>
      <c r="AE116" s="150">
        <v>6</v>
      </c>
      <c r="AF116" s="165" t="s">
        <v>1165</v>
      </c>
      <c r="AG116" s="152">
        <v>19</v>
      </c>
      <c r="AH116" s="137" t="s">
        <v>1230</v>
      </c>
      <c r="AI116" s="153"/>
      <c r="AJ116" s="161"/>
      <c r="AK116" s="160"/>
      <c r="AL116" s="106"/>
      <c r="AM116" s="106"/>
      <c r="AN116" s="106"/>
      <c r="AO116" s="106"/>
      <c r="AP116" s="106"/>
      <c r="AQ116" s="106"/>
      <c r="AR116" s="106"/>
      <c r="AS116" s="106"/>
      <c r="AT116" s="106"/>
      <c r="AU116" s="106"/>
      <c r="AV116" s="106"/>
      <c r="AW116" s="106"/>
      <c r="AX116" s="106"/>
      <c r="AY116" s="106"/>
      <c r="AZ116" s="106"/>
      <c r="BA116" s="106"/>
      <c r="BB116" s="106"/>
      <c r="BC116" s="106"/>
      <c r="BD116" s="106"/>
      <c r="BE116" s="106"/>
      <c r="BF116" s="106"/>
      <c r="BG116" s="106"/>
      <c r="BH116" s="106"/>
      <c r="BI116" s="106"/>
      <c r="BJ116" s="106"/>
      <c r="BK116" s="106"/>
      <c r="BL116" s="106"/>
      <c r="BM116" s="106"/>
      <c r="BN116" s="106"/>
      <c r="BO116" s="106"/>
      <c r="BP116" s="106"/>
      <c r="BQ116" s="106"/>
      <c r="BR116" s="106"/>
      <c r="BS116" s="106"/>
      <c r="BT116" s="106"/>
      <c r="BU116" s="106"/>
      <c r="BV116" s="106"/>
      <c r="BW116" s="106"/>
      <c r="BX116" s="106"/>
      <c r="BY116" s="106"/>
      <c r="BZ116" s="106"/>
      <c r="CA116" s="106"/>
      <c r="CB116" s="106"/>
      <c r="CC116" s="106"/>
      <c r="CD116" s="106"/>
      <c r="CE116" s="106"/>
      <c r="CF116" s="106"/>
      <c r="CG116" s="106"/>
      <c r="CH116" s="106"/>
      <c r="CI116" s="106"/>
      <c r="CJ116" s="106"/>
      <c r="CK116" s="106"/>
      <c r="CL116" s="106"/>
      <c r="CM116" s="106"/>
      <c r="CN116" s="106"/>
      <c r="CO116" s="106"/>
      <c r="CP116" s="106"/>
      <c r="CQ116" s="106"/>
      <c r="CR116" s="106"/>
      <c r="CS116" s="106"/>
      <c r="CT116" s="106"/>
      <c r="CU116" s="106"/>
      <c r="CV116" s="106"/>
      <c r="CW116" s="106"/>
      <c r="CX116" s="106"/>
      <c r="CY116" s="106"/>
      <c r="CZ116" s="106"/>
      <c r="DA116" s="106"/>
      <c r="DB116" s="106"/>
      <c r="DC116" s="106"/>
      <c r="DD116" s="106"/>
      <c r="DE116" s="106"/>
      <c r="DF116" s="106"/>
      <c r="DG116" s="106"/>
      <c r="DH116" s="106"/>
      <c r="DI116" s="106"/>
      <c r="DJ116" s="106"/>
      <c r="DK116" s="106"/>
      <c r="DL116" s="106"/>
      <c r="DM116" s="106"/>
      <c r="DN116" s="106"/>
      <c r="DO116" s="106"/>
      <c r="DP116" s="106"/>
      <c r="DQ116" s="106"/>
      <c r="DR116" s="106"/>
      <c r="DS116" s="106"/>
      <c r="DT116" s="106"/>
      <c r="DU116" s="106"/>
      <c r="DV116" s="106"/>
      <c r="DW116" s="106"/>
      <c r="DX116" s="106"/>
      <c r="DY116" s="106"/>
      <c r="DZ116" s="106"/>
      <c r="EA116" s="106"/>
      <c r="EB116" s="106"/>
      <c r="EC116" s="106"/>
      <c r="ED116" s="106"/>
      <c r="EE116" s="106"/>
      <c r="EF116" s="106"/>
      <c r="EG116" s="106"/>
      <c r="EH116" s="106"/>
      <c r="EI116" s="106"/>
      <c r="EJ116" s="106"/>
      <c r="EK116" s="106"/>
      <c r="EL116" s="106"/>
      <c r="EM116" s="106"/>
      <c r="EN116" s="106"/>
      <c r="EO116" s="106"/>
      <c r="EP116" s="106"/>
      <c r="EQ116" s="106"/>
      <c r="ER116" s="106"/>
      <c r="ES116" s="106"/>
      <c r="ET116" s="106"/>
      <c r="EU116" s="106"/>
      <c r="EV116" s="106"/>
      <c r="EW116" s="106"/>
      <c r="EX116" s="106"/>
      <c r="EY116" s="106"/>
      <c r="EZ116" s="106"/>
      <c r="FA116" s="106"/>
      <c r="FB116" s="106"/>
      <c r="FC116" s="106"/>
      <c r="FD116" s="106"/>
      <c r="FE116" s="106"/>
      <c r="FF116" s="106"/>
      <c r="FG116" s="106"/>
      <c r="FH116" s="106"/>
      <c r="FI116" s="106"/>
      <c r="FJ116" s="106"/>
    </row>
    <row r="117" spans="1:166">
      <c r="A117" s="135">
        <v>40767</v>
      </c>
      <c r="B117" s="136" t="s">
        <v>330</v>
      </c>
      <c r="C117" s="137" t="s">
        <v>76</v>
      </c>
      <c r="D117" s="138">
        <v>0.31111111111111112</v>
      </c>
      <c r="E117" s="136" t="s">
        <v>1299</v>
      </c>
      <c r="F117" s="136" t="s">
        <v>1300</v>
      </c>
      <c r="G117" s="152" t="s">
        <v>1301</v>
      </c>
      <c r="H117" s="152" t="s">
        <v>1302</v>
      </c>
      <c r="I117" s="137">
        <v>3804</v>
      </c>
      <c r="J117" s="138">
        <v>0.33888888888888885</v>
      </c>
      <c r="K117" s="136" t="s">
        <v>1303</v>
      </c>
      <c r="L117" s="136" t="s">
        <v>1304</v>
      </c>
      <c r="M117" s="152" t="s">
        <v>1305</v>
      </c>
      <c r="N117" s="152" t="s">
        <v>1306</v>
      </c>
      <c r="O117" s="137">
        <v>3803</v>
      </c>
      <c r="P117" s="156">
        <v>2.7777777777777735E-2</v>
      </c>
      <c r="Q117" s="157">
        <v>2.7777777773735579E-2</v>
      </c>
      <c r="R117" s="158">
        <v>40.307929390826516</v>
      </c>
      <c r="S117" s="143">
        <v>325</v>
      </c>
      <c r="T117" s="87">
        <v>4</v>
      </c>
      <c r="U117" s="144" t="s">
        <v>1289</v>
      </c>
      <c r="V117" s="136" t="s">
        <v>1096</v>
      </c>
      <c r="W117" s="145">
        <v>36</v>
      </c>
      <c r="X117" s="144">
        <v>6600</v>
      </c>
      <c r="Y117" s="146">
        <v>9</v>
      </c>
      <c r="Z117" s="159" t="s">
        <v>827</v>
      </c>
      <c r="AA117" s="136" t="s">
        <v>778</v>
      </c>
      <c r="AB117" s="150" t="s">
        <v>780</v>
      </c>
      <c r="AC117" s="150" t="s">
        <v>95</v>
      </c>
      <c r="AD117" s="149"/>
      <c r="AE117" s="150">
        <v>6</v>
      </c>
      <c r="AF117" s="165" t="s">
        <v>1165</v>
      </c>
      <c r="AG117" s="152">
        <v>17</v>
      </c>
      <c r="AH117" s="137" t="s">
        <v>1230</v>
      </c>
      <c r="AI117" s="153"/>
      <c r="AJ117" s="154" t="s">
        <v>1038</v>
      </c>
      <c r="AK117" s="160"/>
      <c r="AL117" s="106"/>
      <c r="AM117" s="106"/>
      <c r="AN117" s="106"/>
      <c r="AO117" s="106"/>
      <c r="AP117" s="106"/>
      <c r="AQ117" s="106"/>
      <c r="AR117" s="106"/>
      <c r="AS117" s="106"/>
      <c r="AT117" s="106"/>
      <c r="AU117" s="106"/>
      <c r="AV117" s="106"/>
      <c r="AW117" s="106"/>
      <c r="AX117" s="106"/>
      <c r="AY117" s="106"/>
      <c r="AZ117" s="106"/>
      <c r="BA117" s="106"/>
      <c r="BB117" s="106"/>
      <c r="BC117" s="106"/>
      <c r="BD117" s="106"/>
      <c r="BE117" s="106"/>
      <c r="BF117" s="106"/>
      <c r="BG117" s="106"/>
      <c r="BH117" s="106"/>
      <c r="BI117" s="106"/>
      <c r="BJ117" s="106"/>
      <c r="BK117" s="106"/>
      <c r="BL117" s="106"/>
      <c r="BM117" s="106"/>
      <c r="BN117" s="106"/>
      <c r="BO117" s="106"/>
      <c r="BP117" s="106"/>
      <c r="BQ117" s="106"/>
      <c r="BR117" s="106"/>
      <c r="BS117" s="106"/>
      <c r="BT117" s="106"/>
      <c r="BU117" s="106"/>
      <c r="BV117" s="106"/>
      <c r="BW117" s="106"/>
      <c r="BX117" s="106"/>
      <c r="BY117" s="106"/>
      <c r="BZ117" s="106"/>
      <c r="CA117" s="106"/>
      <c r="CB117" s="106"/>
      <c r="CC117" s="106"/>
      <c r="CD117" s="106"/>
      <c r="CE117" s="106"/>
      <c r="CF117" s="106"/>
      <c r="CG117" s="106"/>
      <c r="CH117" s="106"/>
      <c r="CI117" s="106"/>
      <c r="CJ117" s="106"/>
      <c r="CK117" s="106"/>
      <c r="CL117" s="106"/>
      <c r="CM117" s="106"/>
      <c r="CN117" s="106"/>
      <c r="CO117" s="106"/>
      <c r="CP117" s="106"/>
      <c r="CQ117" s="106"/>
      <c r="CR117" s="106"/>
      <c r="CS117" s="106"/>
      <c r="CT117" s="106"/>
      <c r="CU117" s="106"/>
      <c r="CV117" s="106"/>
      <c r="CW117" s="106"/>
      <c r="CX117" s="106"/>
      <c r="CY117" s="106"/>
      <c r="CZ117" s="106"/>
      <c r="DA117" s="106"/>
      <c r="DB117" s="106"/>
      <c r="DC117" s="106"/>
      <c r="DD117" s="106"/>
      <c r="DE117" s="106"/>
      <c r="DF117" s="106"/>
      <c r="DG117" s="106"/>
      <c r="DH117" s="106"/>
      <c r="DI117" s="106"/>
      <c r="DJ117" s="106"/>
      <c r="DK117" s="106"/>
      <c r="DL117" s="106"/>
      <c r="DM117" s="106"/>
      <c r="DN117" s="106"/>
      <c r="DO117" s="106"/>
      <c r="DP117" s="106"/>
      <c r="DQ117" s="106"/>
      <c r="DR117" s="106"/>
      <c r="DS117" s="106"/>
      <c r="DT117" s="106"/>
      <c r="DU117" s="106"/>
      <c r="DV117" s="106"/>
      <c r="DW117" s="106"/>
      <c r="DX117" s="106"/>
      <c r="DY117" s="106"/>
      <c r="DZ117" s="106"/>
      <c r="EA117" s="106"/>
      <c r="EB117" s="106"/>
      <c r="EC117" s="106"/>
      <c r="ED117" s="106"/>
      <c r="EE117" s="106"/>
      <c r="EF117" s="106"/>
      <c r="EG117" s="106"/>
      <c r="EH117" s="106"/>
      <c r="EI117" s="106"/>
      <c r="EJ117" s="106"/>
      <c r="EK117" s="106"/>
      <c r="EL117" s="106"/>
      <c r="EM117" s="106"/>
      <c r="EN117" s="106"/>
      <c r="EO117" s="106"/>
      <c r="EP117" s="106"/>
      <c r="EQ117" s="106"/>
      <c r="ER117" s="106"/>
      <c r="ES117" s="106"/>
      <c r="ET117" s="106"/>
      <c r="EU117" s="106"/>
      <c r="EV117" s="106"/>
      <c r="EW117" s="106"/>
      <c r="EX117" s="106"/>
      <c r="EY117" s="106"/>
      <c r="EZ117" s="106"/>
      <c r="FA117" s="106"/>
      <c r="FB117" s="106"/>
      <c r="FC117" s="106"/>
      <c r="FD117" s="106"/>
      <c r="FE117" s="106"/>
      <c r="FF117" s="106"/>
      <c r="FG117" s="106"/>
      <c r="FH117" s="106"/>
      <c r="FI117" s="106"/>
      <c r="FJ117" s="106"/>
    </row>
    <row r="118" spans="1:166">
      <c r="A118" s="135">
        <v>40767</v>
      </c>
      <c r="B118" s="136" t="s">
        <v>394</v>
      </c>
      <c r="C118" s="137" t="s">
        <v>76</v>
      </c>
      <c r="D118" s="138">
        <v>0.67013888888888884</v>
      </c>
      <c r="E118" s="136" t="s">
        <v>1307</v>
      </c>
      <c r="F118" s="136" t="s">
        <v>1308</v>
      </c>
      <c r="G118" s="152" t="s">
        <v>1309</v>
      </c>
      <c r="H118" s="152" t="s">
        <v>1310</v>
      </c>
      <c r="I118" s="137">
        <v>3811</v>
      </c>
      <c r="J118" s="138">
        <v>0.69236111111111109</v>
      </c>
      <c r="K118" s="136" t="s">
        <v>1311</v>
      </c>
      <c r="L118" s="136" t="s">
        <v>1312</v>
      </c>
      <c r="M118" s="152" t="s">
        <v>1313</v>
      </c>
      <c r="N118" s="152" t="s">
        <v>1314</v>
      </c>
      <c r="O118" s="137">
        <v>3809</v>
      </c>
      <c r="P118" s="156">
        <v>2.2222222222222254E-2</v>
      </c>
      <c r="Q118" s="157">
        <v>2.2222222221898846E-2</v>
      </c>
      <c r="R118" s="158">
        <v>4.7212452820243493</v>
      </c>
      <c r="S118" s="143">
        <v>315</v>
      </c>
      <c r="T118" s="87">
        <v>5</v>
      </c>
      <c r="U118" s="144" t="s">
        <v>1289</v>
      </c>
      <c r="V118" s="136" t="s">
        <v>1096</v>
      </c>
      <c r="W118" s="145">
        <v>36</v>
      </c>
      <c r="X118" s="144">
        <v>6600</v>
      </c>
      <c r="Y118" s="146">
        <v>9</v>
      </c>
      <c r="Z118" s="159" t="s">
        <v>827</v>
      </c>
      <c r="AA118" s="136" t="s">
        <v>778</v>
      </c>
      <c r="AB118" s="150" t="s">
        <v>1080</v>
      </c>
      <c r="AC118" s="150" t="s">
        <v>95</v>
      </c>
      <c r="AD118" s="149"/>
      <c r="AE118" s="150">
        <v>2</v>
      </c>
      <c r="AF118" s="165" t="s">
        <v>1165</v>
      </c>
      <c r="AG118" s="152">
        <v>14</v>
      </c>
      <c r="AH118" s="137" t="s">
        <v>1230</v>
      </c>
      <c r="AI118" s="153"/>
      <c r="AJ118" s="154" t="s">
        <v>1038</v>
      </c>
      <c r="AK118" s="160"/>
      <c r="AL118" s="106"/>
      <c r="AM118" s="106"/>
      <c r="AN118" s="106"/>
      <c r="AO118" s="106"/>
      <c r="AP118" s="106"/>
      <c r="AQ118" s="106"/>
      <c r="AR118" s="106"/>
      <c r="AS118" s="106"/>
      <c r="AT118" s="106"/>
      <c r="AU118" s="106"/>
      <c r="AV118" s="106"/>
      <c r="AW118" s="106"/>
      <c r="AX118" s="106"/>
      <c r="AY118" s="106"/>
      <c r="AZ118" s="106"/>
      <c r="BA118" s="106"/>
      <c r="BB118" s="106"/>
      <c r="BC118" s="106"/>
      <c r="BD118" s="106"/>
      <c r="BE118" s="106"/>
      <c r="BF118" s="106"/>
      <c r="BG118" s="106"/>
      <c r="BH118" s="106"/>
      <c r="BI118" s="106"/>
      <c r="BJ118" s="106"/>
      <c r="BK118" s="106"/>
      <c r="BL118" s="106"/>
      <c r="BM118" s="106"/>
      <c r="BN118" s="106"/>
      <c r="BO118" s="106"/>
      <c r="BP118" s="106"/>
      <c r="BQ118" s="106"/>
      <c r="BR118" s="106"/>
      <c r="BS118" s="106"/>
      <c r="BT118" s="106"/>
      <c r="BU118" s="106"/>
      <c r="BV118" s="106"/>
      <c r="BW118" s="106"/>
      <c r="BX118" s="106"/>
      <c r="BY118" s="106"/>
      <c r="BZ118" s="106"/>
      <c r="CA118" s="106"/>
      <c r="CB118" s="106"/>
      <c r="CC118" s="106"/>
      <c r="CD118" s="106"/>
      <c r="CE118" s="106"/>
      <c r="CF118" s="106"/>
      <c r="CG118" s="106"/>
      <c r="CH118" s="106"/>
      <c r="CI118" s="106"/>
      <c r="CJ118" s="106"/>
      <c r="CK118" s="106"/>
      <c r="CL118" s="106"/>
      <c r="CM118" s="106"/>
      <c r="CN118" s="106"/>
      <c r="CO118" s="106"/>
      <c r="CP118" s="106"/>
      <c r="CQ118" s="106"/>
      <c r="CR118" s="106"/>
      <c r="CS118" s="106"/>
      <c r="CT118" s="106"/>
      <c r="CU118" s="106"/>
      <c r="CV118" s="106"/>
      <c r="CW118" s="106"/>
      <c r="CX118" s="106"/>
      <c r="CY118" s="106"/>
      <c r="CZ118" s="106"/>
      <c r="DA118" s="106"/>
      <c r="DB118" s="106"/>
      <c r="DC118" s="106"/>
      <c r="DD118" s="106"/>
      <c r="DE118" s="106"/>
      <c r="DF118" s="106"/>
      <c r="DG118" s="106"/>
      <c r="DH118" s="106"/>
      <c r="DI118" s="106"/>
      <c r="DJ118" s="106"/>
      <c r="DK118" s="106"/>
      <c r="DL118" s="106"/>
      <c r="DM118" s="106"/>
      <c r="DN118" s="106"/>
      <c r="DO118" s="106"/>
      <c r="DP118" s="106"/>
      <c r="DQ118" s="106"/>
      <c r="DR118" s="106"/>
      <c r="DS118" s="106"/>
      <c r="DT118" s="106"/>
      <c r="DU118" s="106"/>
      <c r="DV118" s="106"/>
      <c r="DW118" s="106"/>
      <c r="DX118" s="106"/>
      <c r="DY118" s="106"/>
      <c r="DZ118" s="106"/>
      <c r="EA118" s="106"/>
      <c r="EB118" s="106"/>
      <c r="EC118" s="106"/>
      <c r="ED118" s="106"/>
      <c r="EE118" s="106"/>
      <c r="EF118" s="106"/>
      <c r="EG118" s="106"/>
      <c r="EH118" s="106"/>
      <c r="EI118" s="106"/>
      <c r="EJ118" s="106"/>
      <c r="EK118" s="106"/>
      <c r="EL118" s="106"/>
      <c r="EM118" s="106"/>
      <c r="EN118" s="106"/>
      <c r="EO118" s="106"/>
      <c r="EP118" s="106"/>
      <c r="EQ118" s="106"/>
      <c r="ER118" s="106"/>
      <c r="ES118" s="106"/>
      <c r="ET118" s="106"/>
      <c r="EU118" s="106"/>
      <c r="EV118" s="106"/>
      <c r="EW118" s="106"/>
      <c r="EX118" s="106"/>
      <c r="EY118" s="106"/>
      <c r="EZ118" s="106"/>
      <c r="FA118" s="106"/>
      <c r="FB118" s="106"/>
      <c r="FC118" s="106"/>
      <c r="FD118" s="106"/>
      <c r="FE118" s="106"/>
      <c r="FF118" s="106"/>
      <c r="FG118" s="106"/>
      <c r="FH118" s="106"/>
      <c r="FI118" s="106"/>
      <c r="FJ118" s="106"/>
    </row>
    <row r="119" spans="1:166">
      <c r="A119" s="135">
        <v>40767</v>
      </c>
      <c r="B119" s="136" t="s">
        <v>394</v>
      </c>
      <c r="C119" s="137" t="s">
        <v>76</v>
      </c>
      <c r="D119" s="138">
        <v>0.69236111111111109</v>
      </c>
      <c r="E119" s="136" t="s">
        <v>1311</v>
      </c>
      <c r="F119" s="136" t="s">
        <v>1312</v>
      </c>
      <c r="G119" s="152" t="s">
        <v>1313</v>
      </c>
      <c r="H119" s="152" t="s">
        <v>1314</v>
      </c>
      <c r="I119" s="137">
        <v>3807</v>
      </c>
      <c r="J119" s="138">
        <v>0.70694444444444438</v>
      </c>
      <c r="K119" s="136" t="s">
        <v>1315</v>
      </c>
      <c r="L119" s="136" t="s">
        <v>1316</v>
      </c>
      <c r="M119" s="152" t="s">
        <v>1317</v>
      </c>
      <c r="N119" s="152" t="s">
        <v>1318</v>
      </c>
      <c r="O119" s="137">
        <v>3807</v>
      </c>
      <c r="P119" s="156">
        <v>1.4583333333333282E-2</v>
      </c>
      <c r="Q119" s="157">
        <v>1.4583333329937886E-2</v>
      </c>
      <c r="R119" s="158">
        <v>3.1111262149531695</v>
      </c>
      <c r="S119" s="143">
        <v>314</v>
      </c>
      <c r="T119" s="87">
        <v>4</v>
      </c>
      <c r="U119" s="144" t="s">
        <v>1289</v>
      </c>
      <c r="V119" s="136" t="s">
        <v>1096</v>
      </c>
      <c r="W119" s="145">
        <v>36</v>
      </c>
      <c r="X119" s="144">
        <v>6600</v>
      </c>
      <c r="Y119" s="146">
        <v>9</v>
      </c>
      <c r="Z119" s="159" t="s">
        <v>827</v>
      </c>
      <c r="AA119" s="136" t="s">
        <v>778</v>
      </c>
      <c r="AB119" s="150" t="s">
        <v>1172</v>
      </c>
      <c r="AC119" s="150" t="s">
        <v>95</v>
      </c>
      <c r="AD119" s="149"/>
      <c r="AE119" s="150">
        <v>3</v>
      </c>
      <c r="AF119" s="165" t="s">
        <v>1165</v>
      </c>
      <c r="AG119" s="152">
        <v>18</v>
      </c>
      <c r="AH119" s="137" t="s">
        <v>1230</v>
      </c>
      <c r="AI119" s="153"/>
      <c r="AJ119" s="161"/>
      <c r="AK119" s="160"/>
      <c r="AL119" s="106"/>
      <c r="AM119" s="106"/>
      <c r="AN119" s="106"/>
      <c r="AO119" s="106"/>
      <c r="AP119" s="106"/>
      <c r="AQ119" s="106"/>
      <c r="AR119" s="106"/>
      <c r="AS119" s="106"/>
      <c r="AT119" s="106"/>
      <c r="AU119" s="106"/>
      <c r="AV119" s="106"/>
      <c r="AW119" s="106"/>
      <c r="AX119" s="106"/>
      <c r="AY119" s="106"/>
      <c r="AZ119" s="106"/>
      <c r="BA119" s="106"/>
      <c r="BB119" s="106"/>
      <c r="BC119" s="106"/>
      <c r="BD119" s="106"/>
      <c r="BE119" s="106"/>
      <c r="BF119" s="106"/>
      <c r="BG119" s="106"/>
      <c r="BH119" s="106"/>
      <c r="BI119" s="106"/>
      <c r="BJ119" s="106"/>
      <c r="BK119" s="106"/>
      <c r="BL119" s="106"/>
      <c r="BM119" s="106"/>
      <c r="BN119" s="106"/>
      <c r="BO119" s="106"/>
      <c r="BP119" s="106"/>
      <c r="BQ119" s="106"/>
      <c r="BR119" s="106"/>
      <c r="BS119" s="106"/>
      <c r="BT119" s="106"/>
      <c r="BU119" s="106"/>
      <c r="BV119" s="106"/>
      <c r="BW119" s="106"/>
      <c r="BX119" s="106"/>
      <c r="BY119" s="106"/>
      <c r="BZ119" s="106"/>
      <c r="CA119" s="106"/>
      <c r="CB119" s="106"/>
      <c r="CC119" s="106"/>
      <c r="CD119" s="106"/>
      <c r="CE119" s="106"/>
      <c r="CF119" s="106"/>
      <c r="CG119" s="106"/>
      <c r="CH119" s="106"/>
      <c r="CI119" s="106"/>
      <c r="CJ119" s="106"/>
      <c r="CK119" s="106"/>
      <c r="CL119" s="106"/>
      <c r="CM119" s="106"/>
      <c r="CN119" s="106"/>
      <c r="CO119" s="106"/>
      <c r="CP119" s="106"/>
      <c r="CQ119" s="106"/>
      <c r="CR119" s="106"/>
      <c r="CS119" s="106"/>
      <c r="CT119" s="106"/>
      <c r="CU119" s="106"/>
      <c r="CV119" s="106"/>
      <c r="CW119" s="106"/>
      <c r="CX119" s="106"/>
      <c r="CY119" s="106"/>
      <c r="CZ119" s="106"/>
      <c r="DA119" s="106"/>
      <c r="DB119" s="106"/>
      <c r="DC119" s="106"/>
      <c r="DD119" s="106"/>
      <c r="DE119" s="106"/>
      <c r="DF119" s="106"/>
      <c r="DG119" s="106"/>
      <c r="DH119" s="106"/>
      <c r="DI119" s="106"/>
      <c r="DJ119" s="106"/>
      <c r="DK119" s="106"/>
      <c r="DL119" s="106"/>
      <c r="DM119" s="106"/>
      <c r="DN119" s="106"/>
      <c r="DO119" s="106"/>
      <c r="DP119" s="106"/>
      <c r="DQ119" s="106"/>
      <c r="DR119" s="106"/>
      <c r="DS119" s="106"/>
      <c r="DT119" s="106"/>
      <c r="DU119" s="106"/>
      <c r="DV119" s="106"/>
      <c r="DW119" s="106"/>
      <c r="DX119" s="106"/>
      <c r="DY119" s="106"/>
      <c r="DZ119" s="106"/>
      <c r="EA119" s="106"/>
      <c r="EB119" s="106"/>
      <c r="EC119" s="106"/>
      <c r="ED119" s="106"/>
      <c r="EE119" s="106"/>
      <c r="EF119" s="106"/>
      <c r="EG119" s="106"/>
      <c r="EH119" s="106"/>
      <c r="EI119" s="106"/>
      <c r="EJ119" s="106"/>
      <c r="EK119" s="106"/>
      <c r="EL119" s="106"/>
      <c r="EM119" s="106"/>
      <c r="EN119" s="106"/>
      <c r="EO119" s="106"/>
      <c r="EP119" s="106"/>
      <c r="EQ119" s="106"/>
      <c r="ER119" s="106"/>
      <c r="ES119" s="106"/>
      <c r="ET119" s="106"/>
      <c r="EU119" s="106"/>
      <c r="EV119" s="106"/>
      <c r="EW119" s="106"/>
      <c r="EX119" s="106"/>
      <c r="EY119" s="106"/>
      <c r="EZ119" s="106"/>
      <c r="FA119" s="106"/>
      <c r="FB119" s="106"/>
      <c r="FC119" s="106"/>
      <c r="FD119" s="106"/>
      <c r="FE119" s="106"/>
      <c r="FF119" s="106"/>
      <c r="FG119" s="106"/>
      <c r="FH119" s="106"/>
      <c r="FI119" s="106"/>
      <c r="FJ119" s="106"/>
    </row>
    <row r="120" spans="1:166">
      <c r="A120" s="135">
        <v>40767</v>
      </c>
      <c r="B120" s="136" t="s">
        <v>216</v>
      </c>
      <c r="C120" s="137" t="s">
        <v>76</v>
      </c>
      <c r="D120" s="138">
        <v>0.70694444444444438</v>
      </c>
      <c r="E120" s="136" t="s">
        <v>1315</v>
      </c>
      <c r="F120" s="136" t="s">
        <v>1316</v>
      </c>
      <c r="G120" s="152" t="s">
        <v>1317</v>
      </c>
      <c r="H120" s="152" t="s">
        <v>1318</v>
      </c>
      <c r="I120" s="137">
        <v>3807</v>
      </c>
      <c r="J120" s="138">
        <v>0.7284722222222223</v>
      </c>
      <c r="K120" s="136" t="s">
        <v>1319</v>
      </c>
      <c r="L120" s="136" t="s">
        <v>1320</v>
      </c>
      <c r="M120" s="152" t="s">
        <v>1321</v>
      </c>
      <c r="N120" s="152" t="s">
        <v>1322</v>
      </c>
      <c r="O120" s="137">
        <v>3802</v>
      </c>
      <c r="P120" s="156">
        <v>2.1527777777777923E-2</v>
      </c>
      <c r="Q120" s="157">
        <v>2.1527777782466728E-2</v>
      </c>
      <c r="R120" s="158">
        <v>4.5292380097615217</v>
      </c>
      <c r="S120" s="143">
        <v>316</v>
      </c>
      <c r="T120" s="87">
        <v>4</v>
      </c>
      <c r="U120" s="144" t="s">
        <v>1289</v>
      </c>
      <c r="V120" s="136" t="s">
        <v>1096</v>
      </c>
      <c r="W120" s="145">
        <v>36</v>
      </c>
      <c r="X120" s="144">
        <v>6600</v>
      </c>
      <c r="Y120" s="146">
        <v>9</v>
      </c>
      <c r="Z120" s="159" t="s">
        <v>827</v>
      </c>
      <c r="AA120" s="136" t="s">
        <v>778</v>
      </c>
      <c r="AB120" s="150" t="s">
        <v>1172</v>
      </c>
      <c r="AC120" s="150" t="s">
        <v>95</v>
      </c>
      <c r="AD120" s="149"/>
      <c r="AE120" s="150">
        <v>5</v>
      </c>
      <c r="AF120" s="151" t="s">
        <v>1165</v>
      </c>
      <c r="AG120" s="152">
        <v>18</v>
      </c>
      <c r="AH120" s="137" t="s">
        <v>1230</v>
      </c>
      <c r="AI120" s="153"/>
      <c r="AJ120" s="154" t="s">
        <v>1323</v>
      </c>
      <c r="AK120" s="160"/>
      <c r="AL120" s="106"/>
      <c r="AM120" s="106"/>
      <c r="AN120" s="106"/>
      <c r="AO120" s="106"/>
      <c r="AP120" s="106"/>
      <c r="AQ120" s="106"/>
      <c r="AR120" s="106"/>
      <c r="AS120" s="106"/>
      <c r="AT120" s="106"/>
      <c r="AU120" s="106"/>
      <c r="AV120" s="106"/>
      <c r="AW120" s="106"/>
      <c r="AX120" s="106"/>
      <c r="AY120" s="106"/>
      <c r="AZ120" s="106"/>
      <c r="BA120" s="106"/>
      <c r="BB120" s="106"/>
      <c r="BC120" s="106"/>
      <c r="BD120" s="106"/>
      <c r="BE120" s="106"/>
      <c r="BF120" s="106"/>
      <c r="BG120" s="106"/>
      <c r="BH120" s="106"/>
      <c r="BI120" s="106"/>
      <c r="BJ120" s="106"/>
      <c r="BK120" s="106"/>
      <c r="BL120" s="106"/>
      <c r="BM120" s="106"/>
      <c r="BN120" s="106"/>
      <c r="BO120" s="106"/>
      <c r="BP120" s="106"/>
      <c r="BQ120" s="106"/>
      <c r="BR120" s="106"/>
      <c r="BS120" s="106"/>
      <c r="BT120" s="106"/>
      <c r="BU120" s="106"/>
      <c r="BV120" s="106"/>
      <c r="BW120" s="106"/>
      <c r="BX120" s="106"/>
      <c r="BY120" s="106"/>
      <c r="BZ120" s="106"/>
      <c r="CA120" s="106"/>
      <c r="CB120" s="106"/>
      <c r="CC120" s="106"/>
      <c r="CD120" s="106"/>
      <c r="CE120" s="106"/>
      <c r="CF120" s="106"/>
      <c r="CG120" s="106"/>
      <c r="CH120" s="106"/>
      <c r="CI120" s="106"/>
      <c r="CJ120" s="106"/>
      <c r="CK120" s="106"/>
      <c r="CL120" s="106"/>
      <c r="CM120" s="106"/>
      <c r="CN120" s="106"/>
      <c r="CO120" s="106"/>
      <c r="CP120" s="106"/>
      <c r="CQ120" s="106"/>
      <c r="CR120" s="106"/>
      <c r="CS120" s="106"/>
      <c r="CT120" s="106"/>
      <c r="CU120" s="106"/>
      <c r="CV120" s="106"/>
      <c r="CW120" s="106"/>
      <c r="CX120" s="106"/>
      <c r="CY120" s="106"/>
      <c r="CZ120" s="106"/>
      <c r="DA120" s="106"/>
      <c r="DB120" s="106"/>
      <c r="DC120" s="106"/>
      <c r="DD120" s="106"/>
      <c r="DE120" s="106"/>
      <c r="DF120" s="106"/>
      <c r="DG120" s="106"/>
      <c r="DH120" s="106"/>
      <c r="DI120" s="106"/>
      <c r="DJ120" s="106"/>
      <c r="DK120" s="106"/>
      <c r="DL120" s="106"/>
      <c r="DM120" s="106"/>
      <c r="DN120" s="106"/>
      <c r="DO120" s="106"/>
      <c r="DP120" s="106"/>
      <c r="DQ120" s="106"/>
      <c r="DR120" s="106"/>
      <c r="DS120" s="106"/>
      <c r="DT120" s="106"/>
      <c r="DU120" s="106"/>
      <c r="DV120" s="106"/>
      <c r="DW120" s="106"/>
      <c r="DX120" s="106"/>
      <c r="DY120" s="106"/>
      <c r="DZ120" s="106"/>
      <c r="EA120" s="106"/>
      <c r="EB120" s="106"/>
      <c r="EC120" s="106"/>
      <c r="ED120" s="106"/>
      <c r="EE120" s="106"/>
      <c r="EF120" s="106"/>
      <c r="EG120" s="106"/>
      <c r="EH120" s="106"/>
      <c r="EI120" s="106"/>
      <c r="EJ120" s="106"/>
      <c r="EK120" s="106"/>
      <c r="EL120" s="106"/>
      <c r="EM120" s="106"/>
      <c r="EN120" s="106"/>
      <c r="EO120" s="106"/>
      <c r="EP120" s="106"/>
      <c r="EQ120" s="106"/>
      <c r="ER120" s="106"/>
      <c r="ES120" s="106"/>
      <c r="ET120" s="106"/>
      <c r="EU120" s="106"/>
      <c r="EV120" s="106"/>
      <c r="EW120" s="106"/>
      <c r="EX120" s="106"/>
      <c r="EY120" s="106"/>
      <c r="EZ120" s="106"/>
      <c r="FA120" s="106"/>
      <c r="FB120" s="106"/>
      <c r="FC120" s="106"/>
      <c r="FD120" s="106"/>
      <c r="FE120" s="106"/>
      <c r="FF120" s="106"/>
      <c r="FG120" s="106"/>
      <c r="FH120" s="106"/>
      <c r="FI120" s="106"/>
      <c r="FJ120" s="106"/>
    </row>
    <row r="121" spans="1:166">
      <c r="A121" s="135">
        <v>40767</v>
      </c>
      <c r="B121" s="136" t="s">
        <v>216</v>
      </c>
      <c r="C121" s="137" t="s">
        <v>76</v>
      </c>
      <c r="D121" s="138">
        <v>0.7284722222222223</v>
      </c>
      <c r="E121" s="136" t="s">
        <v>1319</v>
      </c>
      <c r="F121" s="136" t="s">
        <v>1320</v>
      </c>
      <c r="G121" s="152" t="s">
        <v>1321</v>
      </c>
      <c r="H121" s="152" t="s">
        <v>1322</v>
      </c>
      <c r="I121" s="137">
        <v>3802</v>
      </c>
      <c r="J121" s="138">
        <v>0.74861111111111101</v>
      </c>
      <c r="K121" s="136" t="s">
        <v>1324</v>
      </c>
      <c r="L121" s="136" t="s">
        <v>1325</v>
      </c>
      <c r="M121" s="152" t="s">
        <v>1326</v>
      </c>
      <c r="N121" s="152" t="s">
        <v>1327</v>
      </c>
      <c r="O121" s="137">
        <v>3802</v>
      </c>
      <c r="P121" s="156">
        <v>2.0138888888888706E-2</v>
      </c>
      <c r="Q121" s="157">
        <v>2.0138888889050577E-2</v>
      </c>
      <c r="R121" s="158">
        <v>4.3377926602612025</v>
      </c>
      <c r="S121" s="143">
        <v>318</v>
      </c>
      <c r="T121" s="87">
        <v>5</v>
      </c>
      <c r="U121" s="144" t="s">
        <v>1289</v>
      </c>
      <c r="V121" s="136" t="s">
        <v>1096</v>
      </c>
      <c r="W121" s="145">
        <v>36</v>
      </c>
      <c r="X121" s="144">
        <v>6600</v>
      </c>
      <c r="Y121" s="146">
        <v>9</v>
      </c>
      <c r="Z121" s="159" t="s">
        <v>827</v>
      </c>
      <c r="AA121" s="136" t="s">
        <v>778</v>
      </c>
      <c r="AB121" s="150" t="s">
        <v>958</v>
      </c>
      <c r="AC121" s="150" t="s">
        <v>95</v>
      </c>
      <c r="AD121" s="149"/>
      <c r="AE121" s="150">
        <v>5</v>
      </c>
      <c r="AF121" s="151" t="s">
        <v>1165</v>
      </c>
      <c r="AG121" s="152">
        <v>19</v>
      </c>
      <c r="AH121" s="137" t="s">
        <v>1230</v>
      </c>
      <c r="AI121" s="153"/>
      <c r="AJ121" s="161"/>
      <c r="AK121" s="160"/>
      <c r="AL121" s="106"/>
      <c r="AM121" s="106"/>
      <c r="AN121" s="106"/>
      <c r="AO121" s="106"/>
      <c r="AP121" s="106"/>
      <c r="AQ121" s="106"/>
      <c r="AR121" s="106"/>
      <c r="AS121" s="106"/>
      <c r="AT121" s="106"/>
      <c r="AU121" s="106"/>
      <c r="AV121" s="106"/>
      <c r="AW121" s="106"/>
      <c r="AX121" s="106"/>
      <c r="AY121" s="106"/>
      <c r="AZ121" s="106"/>
      <c r="BA121" s="106"/>
      <c r="BB121" s="106"/>
      <c r="BC121" s="106"/>
      <c r="BD121" s="106"/>
      <c r="BE121" s="106"/>
      <c r="BF121" s="106"/>
      <c r="BG121" s="106"/>
      <c r="BH121" s="106"/>
      <c r="BI121" s="106"/>
      <c r="BJ121" s="106"/>
      <c r="BK121" s="106"/>
      <c r="BL121" s="106"/>
      <c r="BM121" s="106"/>
      <c r="BN121" s="106"/>
      <c r="BO121" s="106"/>
      <c r="BP121" s="106"/>
      <c r="BQ121" s="106"/>
      <c r="BR121" s="106"/>
      <c r="BS121" s="106"/>
      <c r="BT121" s="106"/>
      <c r="BU121" s="106"/>
      <c r="BV121" s="106"/>
      <c r="BW121" s="106"/>
      <c r="BX121" s="106"/>
      <c r="BY121" s="106"/>
      <c r="BZ121" s="106"/>
      <c r="CA121" s="106"/>
      <c r="CB121" s="106"/>
      <c r="CC121" s="106"/>
      <c r="CD121" s="106"/>
      <c r="CE121" s="106"/>
      <c r="CF121" s="106"/>
      <c r="CG121" s="106"/>
      <c r="CH121" s="106"/>
      <c r="CI121" s="106"/>
      <c r="CJ121" s="106"/>
      <c r="CK121" s="106"/>
      <c r="CL121" s="106"/>
      <c r="CM121" s="106"/>
      <c r="CN121" s="106"/>
      <c r="CO121" s="106"/>
      <c r="CP121" s="106"/>
      <c r="CQ121" s="106"/>
      <c r="CR121" s="106"/>
      <c r="CS121" s="106"/>
      <c r="CT121" s="106"/>
      <c r="CU121" s="106"/>
      <c r="CV121" s="106"/>
      <c r="CW121" s="106"/>
      <c r="CX121" s="106"/>
      <c r="CY121" s="106"/>
      <c r="CZ121" s="106"/>
      <c r="DA121" s="106"/>
      <c r="DB121" s="106"/>
      <c r="DC121" s="106"/>
      <c r="DD121" s="106"/>
      <c r="DE121" s="106"/>
      <c r="DF121" s="106"/>
      <c r="DG121" s="106"/>
      <c r="DH121" s="106"/>
      <c r="DI121" s="106"/>
      <c r="DJ121" s="106"/>
      <c r="DK121" s="106"/>
      <c r="DL121" s="106"/>
      <c r="DM121" s="106"/>
      <c r="DN121" s="106"/>
      <c r="DO121" s="106"/>
      <c r="DP121" s="106"/>
      <c r="DQ121" s="106"/>
      <c r="DR121" s="106"/>
      <c r="DS121" s="106"/>
      <c r="DT121" s="106"/>
      <c r="DU121" s="106"/>
      <c r="DV121" s="106"/>
      <c r="DW121" s="106"/>
      <c r="DX121" s="106"/>
      <c r="DY121" s="106"/>
      <c r="DZ121" s="106"/>
      <c r="EA121" s="106"/>
      <c r="EB121" s="106"/>
      <c r="EC121" s="106"/>
      <c r="ED121" s="106"/>
      <c r="EE121" s="106"/>
      <c r="EF121" s="106"/>
      <c r="EG121" s="106"/>
      <c r="EH121" s="106"/>
      <c r="EI121" s="106"/>
      <c r="EJ121" s="106"/>
      <c r="EK121" s="106"/>
      <c r="EL121" s="106"/>
      <c r="EM121" s="106"/>
      <c r="EN121" s="106"/>
      <c r="EO121" s="106"/>
      <c r="EP121" s="106"/>
      <c r="EQ121" s="106"/>
      <c r="ER121" s="106"/>
      <c r="ES121" s="106"/>
      <c r="ET121" s="106"/>
      <c r="EU121" s="106"/>
      <c r="EV121" s="106"/>
      <c r="EW121" s="106"/>
      <c r="EX121" s="106"/>
      <c r="EY121" s="106"/>
      <c r="EZ121" s="106"/>
      <c r="FA121" s="106"/>
      <c r="FB121" s="106"/>
      <c r="FC121" s="106"/>
      <c r="FD121" s="106"/>
      <c r="FE121" s="106"/>
      <c r="FF121" s="106"/>
      <c r="FG121" s="106"/>
      <c r="FH121" s="106"/>
      <c r="FI121" s="106"/>
      <c r="FJ121" s="106"/>
    </row>
    <row r="122" spans="1:166">
      <c r="A122" s="135">
        <v>40767</v>
      </c>
      <c r="B122" s="136" t="s">
        <v>147</v>
      </c>
      <c r="C122" s="137" t="s">
        <v>76</v>
      </c>
      <c r="D122" s="138">
        <v>0.74861111111111101</v>
      </c>
      <c r="E122" s="136" t="s">
        <v>1324</v>
      </c>
      <c r="F122" s="136" t="s">
        <v>1325</v>
      </c>
      <c r="G122" s="152" t="s">
        <v>1326</v>
      </c>
      <c r="H122" s="152" t="s">
        <v>1327</v>
      </c>
      <c r="I122" s="137">
        <v>3802</v>
      </c>
      <c r="J122" s="138">
        <v>0.76666666666666661</v>
      </c>
      <c r="K122" s="136" t="s">
        <v>1328</v>
      </c>
      <c r="L122" s="136" t="s">
        <v>1329</v>
      </c>
      <c r="M122" s="152" t="s">
        <v>1330</v>
      </c>
      <c r="N122" s="152" t="s">
        <v>1331</v>
      </c>
      <c r="O122" s="137">
        <v>3799</v>
      </c>
      <c r="P122" s="156">
        <v>1.8055555555555602E-2</v>
      </c>
      <c r="Q122" s="157">
        <v>1.8055555556202307E-2</v>
      </c>
      <c r="R122" s="158">
        <v>2.992624471478802</v>
      </c>
      <c r="S122" s="143">
        <v>318</v>
      </c>
      <c r="T122" s="87">
        <v>5</v>
      </c>
      <c r="U122" s="144" t="s">
        <v>1289</v>
      </c>
      <c r="V122" s="136" t="s">
        <v>1332</v>
      </c>
      <c r="W122" s="145">
        <v>18</v>
      </c>
      <c r="X122" s="144">
        <v>3300</v>
      </c>
      <c r="Y122" s="146">
        <v>9</v>
      </c>
      <c r="Z122" s="159" t="s">
        <v>827</v>
      </c>
      <c r="AA122" s="136" t="s">
        <v>778</v>
      </c>
      <c r="AB122" s="150" t="s">
        <v>902</v>
      </c>
      <c r="AC122" s="150" t="s">
        <v>95</v>
      </c>
      <c r="AD122" s="149"/>
      <c r="AE122" s="150">
        <v>5</v>
      </c>
      <c r="AF122" s="151" t="s">
        <v>1165</v>
      </c>
      <c r="AG122" s="152">
        <v>16</v>
      </c>
      <c r="AH122" s="137" t="s">
        <v>1230</v>
      </c>
      <c r="AI122" s="153"/>
      <c r="AJ122" s="154" t="s">
        <v>1333</v>
      </c>
      <c r="AK122" s="160"/>
      <c r="AL122" s="106"/>
      <c r="AM122" s="106"/>
      <c r="AN122" s="106"/>
      <c r="AO122" s="106"/>
      <c r="AP122" s="106"/>
      <c r="AQ122" s="106"/>
      <c r="AR122" s="106"/>
      <c r="AS122" s="106"/>
      <c r="AT122" s="106"/>
      <c r="AU122" s="106"/>
      <c r="AV122" s="106"/>
      <c r="AW122" s="106"/>
      <c r="AX122" s="106"/>
      <c r="AY122" s="106"/>
      <c r="AZ122" s="106"/>
      <c r="BA122" s="106"/>
      <c r="BB122" s="106"/>
      <c r="BC122" s="106"/>
      <c r="BD122" s="106"/>
      <c r="BE122" s="106"/>
      <c r="BF122" s="106"/>
      <c r="BG122" s="106"/>
      <c r="BH122" s="106"/>
      <c r="BI122" s="106"/>
      <c r="BJ122" s="106"/>
      <c r="BK122" s="106"/>
      <c r="BL122" s="106"/>
      <c r="BM122" s="106"/>
      <c r="BN122" s="106"/>
      <c r="BO122" s="106"/>
      <c r="BP122" s="106"/>
      <c r="BQ122" s="106"/>
      <c r="BR122" s="106"/>
      <c r="BS122" s="106"/>
      <c r="BT122" s="106"/>
      <c r="BU122" s="106"/>
      <c r="BV122" s="106"/>
      <c r="BW122" s="106"/>
      <c r="BX122" s="106"/>
      <c r="BY122" s="106"/>
      <c r="BZ122" s="106"/>
      <c r="CA122" s="106"/>
      <c r="CB122" s="106"/>
      <c r="CC122" s="106"/>
      <c r="CD122" s="106"/>
      <c r="CE122" s="106"/>
      <c r="CF122" s="106"/>
      <c r="CG122" s="106"/>
      <c r="CH122" s="106"/>
      <c r="CI122" s="106"/>
      <c r="CJ122" s="106"/>
      <c r="CK122" s="106"/>
      <c r="CL122" s="106"/>
      <c r="CM122" s="106"/>
      <c r="CN122" s="106"/>
      <c r="CO122" s="106"/>
      <c r="CP122" s="106"/>
      <c r="CQ122" s="106"/>
      <c r="CR122" s="106"/>
      <c r="CS122" s="106"/>
      <c r="CT122" s="106"/>
      <c r="CU122" s="106"/>
      <c r="CV122" s="106"/>
      <c r="CW122" s="106"/>
      <c r="CX122" s="106"/>
      <c r="CY122" s="106"/>
      <c r="CZ122" s="106"/>
      <c r="DA122" s="106"/>
      <c r="DB122" s="106"/>
      <c r="DC122" s="106"/>
      <c r="DD122" s="106"/>
      <c r="DE122" s="106"/>
      <c r="DF122" s="106"/>
      <c r="DG122" s="106"/>
      <c r="DH122" s="106"/>
      <c r="DI122" s="106"/>
      <c r="DJ122" s="106"/>
      <c r="DK122" s="106"/>
      <c r="DL122" s="106"/>
      <c r="DM122" s="106"/>
      <c r="DN122" s="106"/>
      <c r="DO122" s="106"/>
      <c r="DP122" s="106"/>
      <c r="DQ122" s="106"/>
      <c r="DR122" s="106"/>
      <c r="DS122" s="106"/>
      <c r="DT122" s="106"/>
      <c r="DU122" s="106"/>
      <c r="DV122" s="106"/>
      <c r="DW122" s="106"/>
      <c r="DX122" s="106"/>
      <c r="DY122" s="106"/>
      <c r="DZ122" s="106"/>
      <c r="EA122" s="106"/>
      <c r="EB122" s="106"/>
      <c r="EC122" s="106"/>
      <c r="ED122" s="106"/>
      <c r="EE122" s="106"/>
      <c r="EF122" s="106"/>
      <c r="EG122" s="106"/>
      <c r="EH122" s="106"/>
      <c r="EI122" s="106"/>
      <c r="EJ122" s="106"/>
      <c r="EK122" s="106"/>
      <c r="EL122" s="106"/>
      <c r="EM122" s="106"/>
      <c r="EN122" s="106"/>
      <c r="EO122" s="106"/>
      <c r="EP122" s="106"/>
      <c r="EQ122" s="106"/>
      <c r="ER122" s="106"/>
      <c r="ES122" s="106"/>
      <c r="ET122" s="106"/>
      <c r="EU122" s="106"/>
      <c r="EV122" s="106"/>
      <c r="EW122" s="106"/>
      <c r="EX122" s="106"/>
      <c r="EY122" s="106"/>
      <c r="EZ122" s="106"/>
      <c r="FA122" s="106"/>
      <c r="FB122" s="106"/>
      <c r="FC122" s="106"/>
      <c r="FD122" s="106"/>
      <c r="FE122" s="106"/>
      <c r="FF122" s="106"/>
      <c r="FG122" s="106"/>
      <c r="FH122" s="106"/>
      <c r="FI122" s="106"/>
      <c r="FJ122" s="106"/>
    </row>
    <row r="123" spans="1:166">
      <c r="A123" s="135">
        <v>40767</v>
      </c>
      <c r="B123" s="136" t="s">
        <v>147</v>
      </c>
      <c r="C123" s="137" t="s">
        <v>76</v>
      </c>
      <c r="D123" s="138">
        <v>0.76666666666666661</v>
      </c>
      <c r="E123" s="136" t="s">
        <v>1328</v>
      </c>
      <c r="F123" s="136" t="s">
        <v>1329</v>
      </c>
      <c r="G123" s="152" t="s">
        <v>1330</v>
      </c>
      <c r="H123" s="152" t="s">
        <v>1331</v>
      </c>
      <c r="I123" s="137">
        <v>3799</v>
      </c>
      <c r="J123" s="138">
        <v>0.79305555555555562</v>
      </c>
      <c r="K123" s="136" t="s">
        <v>1334</v>
      </c>
      <c r="L123" s="136" t="s">
        <v>1335</v>
      </c>
      <c r="M123" s="152" t="s">
        <v>1336</v>
      </c>
      <c r="N123" s="152" t="s">
        <v>1337</v>
      </c>
      <c r="O123" s="137">
        <v>3797</v>
      </c>
      <c r="P123" s="156">
        <v>2.6388888888889017E-2</v>
      </c>
      <c r="Q123" s="157">
        <v>2.6388888887595385E-2</v>
      </c>
      <c r="R123" s="158">
        <v>7.0059932504624625</v>
      </c>
      <c r="S123" s="143"/>
      <c r="T123" s="87"/>
      <c r="U123" s="144"/>
      <c r="V123" s="136" t="s">
        <v>1338</v>
      </c>
      <c r="W123" s="145">
        <v>18</v>
      </c>
      <c r="X123" s="144">
        <v>3300</v>
      </c>
      <c r="Y123" s="146">
        <v>9</v>
      </c>
      <c r="Z123" s="159" t="s">
        <v>827</v>
      </c>
      <c r="AA123" s="136" t="s">
        <v>778</v>
      </c>
      <c r="AB123" s="150" t="s">
        <v>1339</v>
      </c>
      <c r="AC123" s="150" t="s">
        <v>95</v>
      </c>
      <c r="AD123" s="149"/>
      <c r="AE123" s="150">
        <v>5</v>
      </c>
      <c r="AF123" s="151" t="s">
        <v>1165</v>
      </c>
      <c r="AG123" s="152">
        <v>16</v>
      </c>
      <c r="AH123" s="137" t="s">
        <v>1230</v>
      </c>
      <c r="AI123" s="153"/>
      <c r="AJ123" s="154" t="s">
        <v>1340</v>
      </c>
      <c r="AK123" s="160"/>
      <c r="AL123" s="106"/>
      <c r="AM123" s="106"/>
      <c r="AN123" s="106"/>
      <c r="AO123" s="106"/>
      <c r="AP123" s="106"/>
      <c r="AQ123" s="106"/>
      <c r="AR123" s="106"/>
      <c r="AS123" s="106"/>
      <c r="AT123" s="106"/>
      <c r="AU123" s="106"/>
      <c r="AV123" s="106"/>
      <c r="AW123" s="106"/>
      <c r="AX123" s="106"/>
      <c r="AY123" s="106"/>
      <c r="AZ123" s="106"/>
      <c r="BA123" s="106"/>
      <c r="BB123" s="106"/>
      <c r="BC123" s="106"/>
      <c r="BD123" s="106"/>
      <c r="BE123" s="106"/>
      <c r="BF123" s="106"/>
      <c r="BG123" s="106"/>
      <c r="BH123" s="106"/>
      <c r="BI123" s="106"/>
      <c r="BJ123" s="106"/>
      <c r="BK123" s="106"/>
      <c r="BL123" s="106"/>
      <c r="BM123" s="106"/>
      <c r="BN123" s="106"/>
      <c r="BO123" s="106"/>
      <c r="BP123" s="106"/>
      <c r="BQ123" s="106"/>
      <c r="BR123" s="106"/>
      <c r="BS123" s="106"/>
      <c r="BT123" s="106"/>
      <c r="BU123" s="106"/>
      <c r="BV123" s="106"/>
      <c r="BW123" s="106"/>
      <c r="BX123" s="106"/>
      <c r="BY123" s="106"/>
      <c r="BZ123" s="106"/>
      <c r="CA123" s="106"/>
      <c r="CB123" s="106"/>
      <c r="CC123" s="106"/>
      <c r="CD123" s="106"/>
      <c r="CE123" s="106"/>
      <c r="CF123" s="106"/>
      <c r="CG123" s="106"/>
      <c r="CH123" s="106"/>
      <c r="CI123" s="106"/>
      <c r="CJ123" s="106"/>
      <c r="CK123" s="106"/>
      <c r="CL123" s="106"/>
      <c r="CM123" s="106"/>
      <c r="CN123" s="106"/>
      <c r="CO123" s="106"/>
      <c r="CP123" s="106"/>
      <c r="CQ123" s="106"/>
      <c r="CR123" s="106"/>
      <c r="CS123" s="106"/>
      <c r="CT123" s="106"/>
      <c r="CU123" s="106"/>
      <c r="CV123" s="106"/>
      <c r="CW123" s="106"/>
      <c r="CX123" s="106"/>
      <c r="CY123" s="106"/>
      <c r="CZ123" s="106"/>
      <c r="DA123" s="106"/>
      <c r="DB123" s="106"/>
      <c r="DC123" s="106"/>
      <c r="DD123" s="106"/>
      <c r="DE123" s="106"/>
      <c r="DF123" s="106"/>
      <c r="DG123" s="106"/>
      <c r="DH123" s="106"/>
      <c r="DI123" s="106"/>
      <c r="DJ123" s="106"/>
      <c r="DK123" s="106"/>
      <c r="DL123" s="106"/>
      <c r="DM123" s="106"/>
      <c r="DN123" s="106"/>
      <c r="DO123" s="106"/>
      <c r="DP123" s="106"/>
      <c r="DQ123" s="106"/>
      <c r="DR123" s="106"/>
      <c r="DS123" s="106"/>
      <c r="DT123" s="106"/>
      <c r="DU123" s="106"/>
      <c r="DV123" s="106"/>
      <c r="DW123" s="106"/>
      <c r="DX123" s="106"/>
      <c r="DY123" s="106"/>
      <c r="DZ123" s="106"/>
      <c r="EA123" s="106"/>
      <c r="EB123" s="106"/>
      <c r="EC123" s="106"/>
      <c r="ED123" s="106"/>
      <c r="EE123" s="106"/>
      <c r="EF123" s="106"/>
      <c r="EG123" s="106"/>
      <c r="EH123" s="106"/>
      <c r="EI123" s="106"/>
      <c r="EJ123" s="106"/>
      <c r="EK123" s="106"/>
      <c r="EL123" s="106"/>
      <c r="EM123" s="106"/>
      <c r="EN123" s="106"/>
      <c r="EO123" s="106"/>
      <c r="EP123" s="106"/>
      <c r="EQ123" s="106"/>
      <c r="ER123" s="106"/>
      <c r="ES123" s="106"/>
      <c r="ET123" s="106"/>
      <c r="EU123" s="106"/>
      <c r="EV123" s="106"/>
      <c r="EW123" s="106"/>
      <c r="EX123" s="106"/>
      <c r="EY123" s="106"/>
      <c r="EZ123" s="106"/>
      <c r="FA123" s="106"/>
      <c r="FB123" s="106"/>
      <c r="FC123" s="106"/>
      <c r="FD123" s="106"/>
      <c r="FE123" s="106"/>
      <c r="FF123" s="106"/>
      <c r="FG123" s="106"/>
      <c r="FH123" s="106"/>
      <c r="FI123" s="106"/>
      <c r="FJ123" s="106"/>
    </row>
    <row r="124" spans="1:166">
      <c r="A124" s="135">
        <v>40767</v>
      </c>
      <c r="B124" s="136" t="s">
        <v>137</v>
      </c>
      <c r="C124" s="137" t="s">
        <v>76</v>
      </c>
      <c r="D124" s="138">
        <v>0.79305555555555562</v>
      </c>
      <c r="E124" s="136" t="s">
        <v>1334</v>
      </c>
      <c r="F124" s="136" t="s">
        <v>1335</v>
      </c>
      <c r="G124" s="152" t="s">
        <v>1336</v>
      </c>
      <c r="H124" s="152" t="s">
        <v>1337</v>
      </c>
      <c r="I124" s="137">
        <v>3797</v>
      </c>
      <c r="J124" s="138">
        <v>0.8125</v>
      </c>
      <c r="K124" s="136" t="s">
        <v>1341</v>
      </c>
      <c r="L124" s="136" t="s">
        <v>1342</v>
      </c>
      <c r="M124" s="152" t="s">
        <v>1343</v>
      </c>
      <c r="N124" s="152" t="s">
        <v>1344</v>
      </c>
      <c r="O124" s="137">
        <v>3802</v>
      </c>
      <c r="P124" s="156">
        <v>1.9444444444444375E-2</v>
      </c>
      <c r="Q124" s="157">
        <v>1.9444444442342501E-2</v>
      </c>
      <c r="R124" s="158">
        <v>1.2999820766021069</v>
      </c>
      <c r="S124" s="143">
        <v>43</v>
      </c>
      <c r="T124" s="87">
        <v>4</v>
      </c>
      <c r="U124" s="144"/>
      <c r="V124" s="136" t="s">
        <v>1338</v>
      </c>
      <c r="W124" s="145">
        <v>18</v>
      </c>
      <c r="X124" s="144">
        <v>3300</v>
      </c>
      <c r="Y124" s="146">
        <v>9</v>
      </c>
      <c r="Z124" s="159" t="s">
        <v>827</v>
      </c>
      <c r="AA124" s="136" t="s">
        <v>778</v>
      </c>
      <c r="AB124" s="150" t="s">
        <v>1339</v>
      </c>
      <c r="AC124" s="150" t="s">
        <v>95</v>
      </c>
      <c r="AD124" s="149"/>
      <c r="AE124" s="150">
        <v>5</v>
      </c>
      <c r="AF124" s="151" t="s">
        <v>1345</v>
      </c>
      <c r="AG124" s="152">
        <v>16</v>
      </c>
      <c r="AH124" s="137" t="s">
        <v>1230</v>
      </c>
      <c r="AI124" s="153"/>
      <c r="AJ124" s="154" t="s">
        <v>1346</v>
      </c>
      <c r="AK124" s="160"/>
      <c r="AL124" s="106"/>
      <c r="AM124" s="106"/>
      <c r="AN124" s="106"/>
      <c r="AO124" s="106"/>
      <c r="AP124" s="106"/>
      <c r="AQ124" s="106"/>
      <c r="AR124" s="106"/>
      <c r="AS124" s="106"/>
      <c r="AT124" s="106"/>
      <c r="AU124" s="106"/>
      <c r="AV124" s="106"/>
      <c r="AW124" s="106"/>
      <c r="AX124" s="106"/>
      <c r="AY124" s="106"/>
      <c r="AZ124" s="106"/>
      <c r="BA124" s="106"/>
      <c r="BB124" s="106"/>
      <c r="BC124" s="106"/>
      <c r="BD124" s="106"/>
      <c r="BE124" s="106"/>
      <c r="BF124" s="106"/>
      <c r="BG124" s="106"/>
      <c r="BH124" s="106"/>
      <c r="BI124" s="106"/>
      <c r="BJ124" s="106"/>
      <c r="BK124" s="106"/>
      <c r="BL124" s="106"/>
      <c r="BM124" s="106"/>
      <c r="BN124" s="106"/>
      <c r="BO124" s="106"/>
      <c r="BP124" s="106"/>
      <c r="BQ124" s="106"/>
      <c r="BR124" s="106"/>
      <c r="BS124" s="106"/>
      <c r="BT124" s="106"/>
      <c r="BU124" s="106"/>
      <c r="BV124" s="106"/>
      <c r="BW124" s="106"/>
      <c r="BX124" s="106"/>
      <c r="BY124" s="106"/>
      <c r="BZ124" s="106"/>
      <c r="CA124" s="106"/>
      <c r="CB124" s="106"/>
      <c r="CC124" s="106"/>
      <c r="CD124" s="106"/>
      <c r="CE124" s="106"/>
      <c r="CF124" s="106"/>
      <c r="CG124" s="106"/>
      <c r="CH124" s="106"/>
      <c r="CI124" s="106"/>
      <c r="CJ124" s="106"/>
      <c r="CK124" s="106"/>
      <c r="CL124" s="106"/>
      <c r="CM124" s="106"/>
      <c r="CN124" s="106"/>
      <c r="CO124" s="106"/>
      <c r="CP124" s="106"/>
      <c r="CQ124" s="106"/>
      <c r="CR124" s="106"/>
      <c r="CS124" s="106"/>
      <c r="CT124" s="106"/>
      <c r="CU124" s="106"/>
      <c r="CV124" s="106"/>
      <c r="CW124" s="106"/>
      <c r="CX124" s="106"/>
      <c r="CY124" s="106"/>
      <c r="CZ124" s="106"/>
      <c r="DA124" s="106"/>
      <c r="DB124" s="106"/>
      <c r="DC124" s="106"/>
      <c r="DD124" s="106"/>
      <c r="DE124" s="106"/>
      <c r="DF124" s="106"/>
      <c r="DG124" s="106"/>
      <c r="DH124" s="106"/>
      <c r="DI124" s="106"/>
      <c r="DJ124" s="106"/>
      <c r="DK124" s="106"/>
      <c r="DL124" s="106"/>
      <c r="DM124" s="106"/>
      <c r="DN124" s="106"/>
      <c r="DO124" s="106"/>
      <c r="DP124" s="106"/>
      <c r="DQ124" s="106"/>
      <c r="DR124" s="106"/>
      <c r="DS124" s="106"/>
      <c r="DT124" s="106"/>
      <c r="DU124" s="106"/>
      <c r="DV124" s="106"/>
      <c r="DW124" s="106"/>
      <c r="DX124" s="106"/>
      <c r="DY124" s="106"/>
      <c r="DZ124" s="106"/>
      <c r="EA124" s="106"/>
      <c r="EB124" s="106"/>
      <c r="EC124" s="106"/>
      <c r="ED124" s="106"/>
      <c r="EE124" s="106"/>
      <c r="EF124" s="106"/>
      <c r="EG124" s="106"/>
      <c r="EH124" s="106"/>
      <c r="EI124" s="106"/>
      <c r="EJ124" s="106"/>
      <c r="EK124" s="106"/>
      <c r="EL124" s="106"/>
      <c r="EM124" s="106"/>
      <c r="EN124" s="106"/>
      <c r="EO124" s="106"/>
      <c r="EP124" s="106"/>
      <c r="EQ124" s="106"/>
      <c r="ER124" s="106"/>
      <c r="ES124" s="106"/>
      <c r="ET124" s="106"/>
      <c r="EU124" s="106"/>
      <c r="EV124" s="106"/>
      <c r="EW124" s="106"/>
      <c r="EX124" s="106"/>
      <c r="EY124" s="106"/>
      <c r="EZ124" s="106"/>
      <c r="FA124" s="106"/>
      <c r="FB124" s="106"/>
      <c r="FC124" s="106"/>
      <c r="FD124" s="106"/>
      <c r="FE124" s="106"/>
      <c r="FF124" s="106"/>
      <c r="FG124" s="106"/>
      <c r="FH124" s="106"/>
      <c r="FI124" s="106"/>
      <c r="FJ124" s="106"/>
    </row>
    <row r="125" spans="1:166">
      <c r="A125" s="135">
        <v>40767</v>
      </c>
      <c r="B125" s="136" t="s">
        <v>137</v>
      </c>
      <c r="C125" s="137" t="s">
        <v>76</v>
      </c>
      <c r="D125" s="138">
        <v>0.8125</v>
      </c>
      <c r="E125" s="136" t="s">
        <v>1341</v>
      </c>
      <c r="F125" s="136" t="s">
        <v>1342</v>
      </c>
      <c r="G125" s="152" t="s">
        <v>1343</v>
      </c>
      <c r="H125" s="152" t="s">
        <v>1344</v>
      </c>
      <c r="I125" s="137">
        <v>3802</v>
      </c>
      <c r="J125" s="138">
        <v>0.82638888888888884</v>
      </c>
      <c r="K125" s="136" t="s">
        <v>1347</v>
      </c>
      <c r="L125" s="136" t="s">
        <v>1348</v>
      </c>
      <c r="M125" s="152" t="s">
        <v>1349</v>
      </c>
      <c r="N125" s="152" t="s">
        <v>1350</v>
      </c>
      <c r="O125" s="137">
        <v>3796</v>
      </c>
      <c r="P125" s="156">
        <v>1.388888888888884E-2</v>
      </c>
      <c r="Q125" s="157">
        <v>1.3888888890505768E-2</v>
      </c>
      <c r="R125" s="158">
        <v>2.9852438530256107</v>
      </c>
      <c r="S125" s="143">
        <v>44</v>
      </c>
      <c r="T125" s="87">
        <v>5</v>
      </c>
      <c r="U125" s="144"/>
      <c r="V125" s="136" t="s">
        <v>1338</v>
      </c>
      <c r="W125" s="145">
        <v>27</v>
      </c>
      <c r="X125" s="144">
        <v>4950</v>
      </c>
      <c r="Y125" s="146">
        <v>9</v>
      </c>
      <c r="Z125" s="159" t="s">
        <v>827</v>
      </c>
      <c r="AA125" s="136" t="s">
        <v>778</v>
      </c>
      <c r="AB125" s="150" t="s">
        <v>1339</v>
      </c>
      <c r="AC125" s="149" t="s">
        <v>822</v>
      </c>
      <c r="AD125" s="149">
        <v>2</v>
      </c>
      <c r="AE125" s="150">
        <v>5</v>
      </c>
      <c r="AF125" s="151" t="s">
        <v>1165</v>
      </c>
      <c r="AG125" s="152">
        <v>14</v>
      </c>
      <c r="AH125" s="137" t="s">
        <v>1230</v>
      </c>
      <c r="AI125" s="153"/>
      <c r="AJ125" s="154" t="s">
        <v>1351</v>
      </c>
      <c r="AK125" s="160"/>
      <c r="AL125" s="106"/>
      <c r="AM125" s="106"/>
      <c r="AN125" s="106"/>
      <c r="AO125" s="106"/>
      <c r="AP125" s="106"/>
      <c r="AQ125" s="106"/>
      <c r="AR125" s="106"/>
      <c r="AS125" s="106"/>
      <c r="AT125" s="106"/>
      <c r="AU125" s="106"/>
      <c r="AV125" s="106"/>
      <c r="AW125" s="106"/>
      <c r="AX125" s="106"/>
      <c r="AY125" s="106"/>
      <c r="AZ125" s="106"/>
      <c r="BA125" s="106"/>
      <c r="BB125" s="106"/>
      <c r="BC125" s="106"/>
      <c r="BD125" s="106"/>
      <c r="BE125" s="106"/>
      <c r="BF125" s="106"/>
      <c r="BG125" s="106"/>
      <c r="BH125" s="106"/>
      <c r="BI125" s="106"/>
      <c r="BJ125" s="106"/>
      <c r="BK125" s="106"/>
      <c r="BL125" s="106"/>
      <c r="BM125" s="106"/>
      <c r="BN125" s="106"/>
      <c r="BO125" s="106"/>
      <c r="BP125" s="106"/>
      <c r="BQ125" s="106"/>
      <c r="BR125" s="106"/>
      <c r="BS125" s="106"/>
      <c r="BT125" s="106"/>
      <c r="BU125" s="106"/>
      <c r="BV125" s="106"/>
      <c r="BW125" s="106"/>
      <c r="BX125" s="106"/>
      <c r="BY125" s="106"/>
      <c r="BZ125" s="106"/>
      <c r="CA125" s="106"/>
      <c r="CB125" s="106"/>
      <c r="CC125" s="106"/>
      <c r="CD125" s="106"/>
      <c r="CE125" s="106"/>
      <c r="CF125" s="106"/>
      <c r="CG125" s="106"/>
      <c r="CH125" s="106"/>
      <c r="CI125" s="106"/>
      <c r="CJ125" s="106"/>
      <c r="CK125" s="106"/>
      <c r="CL125" s="106"/>
      <c r="CM125" s="106"/>
      <c r="CN125" s="106"/>
      <c r="CO125" s="106"/>
      <c r="CP125" s="106"/>
      <c r="CQ125" s="106"/>
      <c r="CR125" s="106"/>
      <c r="CS125" s="106"/>
      <c r="CT125" s="106"/>
      <c r="CU125" s="106"/>
      <c r="CV125" s="106"/>
      <c r="CW125" s="106"/>
      <c r="CX125" s="106"/>
      <c r="CY125" s="106"/>
      <c r="CZ125" s="106"/>
      <c r="DA125" s="106"/>
      <c r="DB125" s="106"/>
      <c r="DC125" s="106"/>
      <c r="DD125" s="106"/>
      <c r="DE125" s="106"/>
      <c r="DF125" s="106"/>
      <c r="DG125" s="106"/>
      <c r="DH125" s="106"/>
      <c r="DI125" s="106"/>
      <c r="DJ125" s="106"/>
      <c r="DK125" s="106"/>
      <c r="DL125" s="106"/>
      <c r="DM125" s="106"/>
      <c r="DN125" s="106"/>
      <c r="DO125" s="106"/>
      <c r="DP125" s="106"/>
      <c r="DQ125" s="106"/>
      <c r="DR125" s="106"/>
      <c r="DS125" s="106"/>
      <c r="DT125" s="106"/>
      <c r="DU125" s="106"/>
      <c r="DV125" s="106"/>
      <c r="DW125" s="106"/>
      <c r="DX125" s="106"/>
      <c r="DY125" s="106"/>
      <c r="DZ125" s="106"/>
      <c r="EA125" s="106"/>
      <c r="EB125" s="106"/>
      <c r="EC125" s="106"/>
      <c r="ED125" s="106"/>
      <c r="EE125" s="106"/>
      <c r="EF125" s="106"/>
      <c r="EG125" s="106"/>
      <c r="EH125" s="106"/>
      <c r="EI125" s="106"/>
      <c r="EJ125" s="106"/>
      <c r="EK125" s="106"/>
      <c r="EL125" s="106"/>
      <c r="EM125" s="106"/>
      <c r="EN125" s="106"/>
      <c r="EO125" s="106"/>
      <c r="EP125" s="106"/>
      <c r="EQ125" s="106"/>
      <c r="ER125" s="106"/>
      <c r="ES125" s="106"/>
      <c r="ET125" s="106"/>
      <c r="EU125" s="106"/>
      <c r="EV125" s="106"/>
      <c r="EW125" s="106"/>
      <c r="EX125" s="106"/>
      <c r="EY125" s="106"/>
      <c r="EZ125" s="106"/>
      <c r="FA125" s="106"/>
      <c r="FB125" s="106"/>
      <c r="FC125" s="106"/>
      <c r="FD125" s="106"/>
      <c r="FE125" s="106"/>
      <c r="FF125" s="106"/>
      <c r="FG125" s="106"/>
      <c r="FH125" s="106"/>
      <c r="FI125" s="106"/>
      <c r="FJ125" s="106"/>
    </row>
    <row r="126" spans="1:166" ht="141">
      <c r="A126" s="135">
        <v>40767</v>
      </c>
      <c r="B126" s="136" t="s">
        <v>147</v>
      </c>
      <c r="C126" s="137" t="s">
        <v>76</v>
      </c>
      <c r="D126" s="138">
        <v>0.82638888888888884</v>
      </c>
      <c r="E126" s="136" t="s">
        <v>1347</v>
      </c>
      <c r="F126" s="136" t="s">
        <v>1348</v>
      </c>
      <c r="G126" s="152" t="s">
        <v>1349</v>
      </c>
      <c r="H126" s="152" t="s">
        <v>1350</v>
      </c>
      <c r="I126" s="137">
        <v>3796</v>
      </c>
      <c r="J126" s="138">
        <v>0.86111111111111116</v>
      </c>
      <c r="K126" s="136" t="s">
        <v>1352</v>
      </c>
      <c r="L126" s="136" t="s">
        <v>1353</v>
      </c>
      <c r="M126" s="152" t="s">
        <v>1354</v>
      </c>
      <c r="N126" s="152" t="s">
        <v>1355</v>
      </c>
      <c r="O126" s="137">
        <v>3795</v>
      </c>
      <c r="P126" s="156">
        <v>3.4722222222222321E-2</v>
      </c>
      <c r="Q126" s="157">
        <v>3.4722222218988463E-2</v>
      </c>
      <c r="R126" s="158">
        <v>6.1616499826748727</v>
      </c>
      <c r="S126" s="143">
        <v>60</v>
      </c>
      <c r="T126" s="87">
        <v>4</v>
      </c>
      <c r="U126" s="144"/>
      <c r="V126" s="136" t="s">
        <v>1356</v>
      </c>
      <c r="W126" s="145">
        <v>36</v>
      </c>
      <c r="X126" s="144">
        <v>6600</v>
      </c>
      <c r="Y126" s="146">
        <v>9</v>
      </c>
      <c r="Z126" s="159" t="s">
        <v>95</v>
      </c>
      <c r="AA126" s="136" t="s">
        <v>778</v>
      </c>
      <c r="AB126" s="150" t="s">
        <v>902</v>
      </c>
      <c r="AC126" s="150" t="s">
        <v>822</v>
      </c>
      <c r="AD126" s="149">
        <v>2</v>
      </c>
      <c r="AE126" s="150">
        <v>5</v>
      </c>
      <c r="AF126" s="151" t="s">
        <v>1165</v>
      </c>
      <c r="AG126" s="152">
        <v>17</v>
      </c>
      <c r="AH126" s="137" t="s">
        <v>1010</v>
      </c>
      <c r="AI126" s="153">
        <v>18</v>
      </c>
      <c r="AJ126" s="62" t="s">
        <v>1357</v>
      </c>
      <c r="AK126" s="160"/>
      <c r="AL126" s="106"/>
      <c r="AM126" s="106"/>
      <c r="AN126" s="106"/>
      <c r="AO126" s="106"/>
      <c r="AP126" s="106"/>
      <c r="AQ126" s="106"/>
      <c r="AR126" s="106"/>
      <c r="AS126" s="106"/>
      <c r="AT126" s="106"/>
      <c r="AU126" s="106"/>
      <c r="AV126" s="106"/>
      <c r="AW126" s="106"/>
      <c r="AX126" s="106"/>
      <c r="AY126" s="106"/>
      <c r="AZ126" s="106"/>
      <c r="BA126" s="106"/>
      <c r="BB126" s="106"/>
      <c r="BC126" s="106"/>
      <c r="BD126" s="106"/>
      <c r="BE126" s="106"/>
      <c r="BF126" s="106"/>
      <c r="BG126" s="106"/>
      <c r="BH126" s="106"/>
      <c r="BI126" s="106"/>
      <c r="BJ126" s="106"/>
      <c r="BK126" s="106"/>
      <c r="BL126" s="106"/>
      <c r="BM126" s="106"/>
      <c r="BN126" s="106"/>
      <c r="BO126" s="106"/>
      <c r="BP126" s="106"/>
      <c r="BQ126" s="106"/>
      <c r="BR126" s="106"/>
      <c r="BS126" s="106"/>
      <c r="BT126" s="106"/>
      <c r="BU126" s="106"/>
      <c r="BV126" s="106"/>
      <c r="BW126" s="106"/>
      <c r="BX126" s="106"/>
      <c r="BY126" s="106"/>
      <c r="BZ126" s="106"/>
      <c r="CA126" s="106"/>
      <c r="CB126" s="106"/>
      <c r="CC126" s="106"/>
      <c r="CD126" s="106"/>
      <c r="CE126" s="106"/>
      <c r="CF126" s="106"/>
      <c r="CG126" s="106"/>
      <c r="CH126" s="106"/>
      <c r="CI126" s="106"/>
      <c r="CJ126" s="106"/>
      <c r="CK126" s="106"/>
      <c r="CL126" s="106"/>
      <c r="CM126" s="106"/>
      <c r="CN126" s="106"/>
      <c r="CO126" s="106"/>
      <c r="CP126" s="106"/>
      <c r="CQ126" s="106"/>
      <c r="CR126" s="106"/>
      <c r="CS126" s="106"/>
      <c r="CT126" s="106"/>
      <c r="CU126" s="106"/>
      <c r="CV126" s="106"/>
      <c r="CW126" s="106"/>
      <c r="CX126" s="106"/>
      <c r="CY126" s="106"/>
      <c r="CZ126" s="106"/>
      <c r="DA126" s="106"/>
      <c r="DB126" s="106"/>
      <c r="DC126" s="106"/>
      <c r="DD126" s="106"/>
      <c r="DE126" s="106"/>
      <c r="DF126" s="106"/>
      <c r="DG126" s="106"/>
      <c r="DH126" s="106"/>
      <c r="DI126" s="106"/>
      <c r="DJ126" s="106"/>
      <c r="DK126" s="106"/>
      <c r="DL126" s="106"/>
      <c r="DM126" s="106"/>
      <c r="DN126" s="106"/>
      <c r="DO126" s="106"/>
      <c r="DP126" s="106"/>
      <c r="DQ126" s="106"/>
      <c r="DR126" s="106"/>
      <c r="DS126" s="106"/>
      <c r="DT126" s="106"/>
      <c r="DU126" s="106"/>
      <c r="DV126" s="106"/>
      <c r="DW126" s="106"/>
      <c r="DX126" s="106"/>
      <c r="DY126" s="106"/>
      <c r="DZ126" s="106"/>
      <c r="EA126" s="106"/>
      <c r="EB126" s="106"/>
      <c r="EC126" s="106"/>
      <c r="ED126" s="106"/>
      <c r="EE126" s="106"/>
      <c r="EF126" s="106"/>
      <c r="EG126" s="106"/>
      <c r="EH126" s="106"/>
      <c r="EI126" s="106"/>
      <c r="EJ126" s="106"/>
      <c r="EK126" s="106"/>
      <c r="EL126" s="106"/>
      <c r="EM126" s="106"/>
      <c r="EN126" s="106"/>
      <c r="EO126" s="106"/>
      <c r="EP126" s="106"/>
      <c r="EQ126" s="106"/>
      <c r="ER126" s="106"/>
      <c r="ES126" s="106"/>
      <c r="ET126" s="106"/>
      <c r="EU126" s="106"/>
      <c r="EV126" s="106"/>
      <c r="EW126" s="106"/>
      <c r="EX126" s="106"/>
      <c r="EY126" s="106"/>
      <c r="EZ126" s="106"/>
      <c r="FA126" s="106"/>
      <c r="FB126" s="106"/>
      <c r="FC126" s="106"/>
      <c r="FD126" s="106"/>
      <c r="FE126" s="106"/>
      <c r="FF126" s="106"/>
      <c r="FG126" s="106"/>
      <c r="FH126" s="106"/>
      <c r="FI126" s="106"/>
      <c r="FJ126" s="106"/>
    </row>
    <row r="127" spans="1:166">
      <c r="A127" s="135">
        <v>40767</v>
      </c>
      <c r="B127" s="136" t="s">
        <v>147</v>
      </c>
      <c r="C127" s="137" t="s">
        <v>76</v>
      </c>
      <c r="D127" s="138">
        <v>0.86111111111111116</v>
      </c>
      <c r="E127" s="136" t="s">
        <v>1352</v>
      </c>
      <c r="F127" s="136" t="s">
        <v>1353</v>
      </c>
      <c r="G127" s="152" t="s">
        <v>1354</v>
      </c>
      <c r="H127" s="152" t="s">
        <v>1355</v>
      </c>
      <c r="I127" s="137">
        <v>3795</v>
      </c>
      <c r="J127" s="138">
        <v>0.87361111111111101</v>
      </c>
      <c r="K127" s="136" t="s">
        <v>1358</v>
      </c>
      <c r="L127" s="136" t="s">
        <v>1359</v>
      </c>
      <c r="M127" s="152" t="s">
        <v>1360</v>
      </c>
      <c r="N127" s="152" t="s">
        <v>1361</v>
      </c>
      <c r="O127" s="137">
        <v>3795</v>
      </c>
      <c r="P127" s="156">
        <v>1.2499999999999845E-2</v>
      </c>
      <c r="Q127" s="157">
        <v>1.2500000004365575E-2</v>
      </c>
      <c r="R127" s="158">
        <v>2.4131971422570038</v>
      </c>
      <c r="S127" s="143">
        <v>171</v>
      </c>
      <c r="T127" s="87">
        <v>4</v>
      </c>
      <c r="U127" s="144"/>
      <c r="V127" s="136" t="s">
        <v>1171</v>
      </c>
      <c r="W127" s="145">
        <v>36</v>
      </c>
      <c r="X127" s="144">
        <v>6600</v>
      </c>
      <c r="Y127" s="146">
        <v>9</v>
      </c>
      <c r="Z127" s="159" t="s">
        <v>95</v>
      </c>
      <c r="AA127" s="136" t="s">
        <v>778</v>
      </c>
      <c r="AB127" s="150" t="s">
        <v>902</v>
      </c>
      <c r="AC127" s="149" t="s">
        <v>822</v>
      </c>
      <c r="AD127" s="149">
        <v>10</v>
      </c>
      <c r="AE127" s="150">
        <v>5</v>
      </c>
      <c r="AF127" s="151" t="s">
        <v>1165</v>
      </c>
      <c r="AG127" s="152">
        <v>17</v>
      </c>
      <c r="AH127" s="137" t="s">
        <v>1010</v>
      </c>
      <c r="AI127" s="153"/>
      <c r="AJ127" s="161"/>
      <c r="AK127" s="160"/>
      <c r="AL127" s="106"/>
      <c r="AM127" s="106"/>
      <c r="AN127" s="106"/>
      <c r="AO127" s="106"/>
      <c r="AP127" s="106"/>
      <c r="AQ127" s="106"/>
      <c r="AR127" s="106"/>
      <c r="AS127" s="106"/>
      <c r="AT127" s="106"/>
      <c r="AU127" s="106"/>
      <c r="AV127" s="106"/>
      <c r="AW127" s="106"/>
      <c r="AX127" s="106"/>
      <c r="AY127" s="106"/>
      <c r="AZ127" s="106"/>
      <c r="BA127" s="106"/>
      <c r="BB127" s="106"/>
      <c r="BC127" s="106"/>
      <c r="BD127" s="106"/>
      <c r="BE127" s="106"/>
      <c r="BF127" s="106"/>
      <c r="BG127" s="106"/>
      <c r="BH127" s="106"/>
      <c r="BI127" s="106"/>
      <c r="BJ127" s="106"/>
      <c r="BK127" s="106"/>
      <c r="BL127" s="106"/>
      <c r="BM127" s="106"/>
      <c r="BN127" s="106"/>
      <c r="BO127" s="106"/>
      <c r="BP127" s="106"/>
      <c r="BQ127" s="106"/>
      <c r="BR127" s="106"/>
      <c r="BS127" s="106"/>
      <c r="BT127" s="106"/>
      <c r="BU127" s="106"/>
      <c r="BV127" s="106"/>
      <c r="BW127" s="106"/>
      <c r="BX127" s="106"/>
      <c r="BY127" s="106"/>
      <c r="BZ127" s="106"/>
      <c r="CA127" s="106"/>
      <c r="CB127" s="106"/>
      <c r="CC127" s="106"/>
      <c r="CD127" s="106"/>
      <c r="CE127" s="106"/>
      <c r="CF127" s="106"/>
      <c r="CG127" s="106"/>
      <c r="CH127" s="106"/>
      <c r="CI127" s="106"/>
      <c r="CJ127" s="106"/>
      <c r="CK127" s="106"/>
      <c r="CL127" s="106"/>
      <c r="CM127" s="106"/>
      <c r="CN127" s="106"/>
      <c r="CO127" s="106"/>
      <c r="CP127" s="106"/>
      <c r="CQ127" s="106"/>
      <c r="CR127" s="106"/>
      <c r="CS127" s="106"/>
      <c r="CT127" s="106"/>
      <c r="CU127" s="106"/>
      <c r="CV127" s="106"/>
      <c r="CW127" s="106"/>
      <c r="CX127" s="106"/>
      <c r="CY127" s="106"/>
      <c r="CZ127" s="106"/>
      <c r="DA127" s="106"/>
      <c r="DB127" s="106"/>
      <c r="DC127" s="106"/>
      <c r="DD127" s="106"/>
      <c r="DE127" s="106"/>
      <c r="DF127" s="106"/>
      <c r="DG127" s="106"/>
      <c r="DH127" s="106"/>
      <c r="DI127" s="106"/>
      <c r="DJ127" s="106"/>
      <c r="DK127" s="106"/>
      <c r="DL127" s="106"/>
      <c r="DM127" s="106"/>
      <c r="DN127" s="106"/>
      <c r="DO127" s="106"/>
      <c r="DP127" s="106"/>
      <c r="DQ127" s="106"/>
      <c r="DR127" s="106"/>
      <c r="DS127" s="106"/>
      <c r="DT127" s="106"/>
      <c r="DU127" s="106"/>
      <c r="DV127" s="106"/>
      <c r="DW127" s="106"/>
      <c r="DX127" s="106"/>
      <c r="DY127" s="106"/>
      <c r="DZ127" s="106"/>
      <c r="EA127" s="106"/>
      <c r="EB127" s="106"/>
      <c r="EC127" s="106"/>
      <c r="ED127" s="106"/>
      <c r="EE127" s="106"/>
      <c r="EF127" s="106"/>
      <c r="EG127" s="106"/>
      <c r="EH127" s="106"/>
      <c r="EI127" s="106"/>
      <c r="EJ127" s="106"/>
      <c r="EK127" s="106"/>
      <c r="EL127" s="106"/>
      <c r="EM127" s="106"/>
      <c r="EN127" s="106"/>
      <c r="EO127" s="106"/>
      <c r="EP127" s="106"/>
      <c r="EQ127" s="106"/>
      <c r="ER127" s="106"/>
      <c r="ES127" s="106"/>
      <c r="ET127" s="106"/>
      <c r="EU127" s="106"/>
      <c r="EV127" s="106"/>
      <c r="EW127" s="106"/>
      <c r="EX127" s="106"/>
      <c r="EY127" s="106"/>
      <c r="EZ127" s="106"/>
      <c r="FA127" s="106"/>
      <c r="FB127" s="106"/>
      <c r="FC127" s="106"/>
      <c r="FD127" s="106"/>
      <c r="FE127" s="106"/>
      <c r="FF127" s="106"/>
      <c r="FG127" s="106"/>
      <c r="FH127" s="106"/>
      <c r="FI127" s="106"/>
      <c r="FJ127" s="106"/>
    </row>
    <row r="128" spans="1:166">
      <c r="A128" s="135">
        <v>40767</v>
      </c>
      <c r="B128" s="136" t="s">
        <v>203</v>
      </c>
      <c r="C128" s="137" t="s">
        <v>76</v>
      </c>
      <c r="D128" s="138">
        <v>0.87361111111111101</v>
      </c>
      <c r="E128" s="136" t="s">
        <v>1358</v>
      </c>
      <c r="F128" s="136" t="s">
        <v>1359</v>
      </c>
      <c r="G128" s="152" t="s">
        <v>1360</v>
      </c>
      <c r="H128" s="152" t="s">
        <v>1361</v>
      </c>
      <c r="I128" s="137">
        <v>3795</v>
      </c>
      <c r="J128" s="138">
        <v>0.89583333333333337</v>
      </c>
      <c r="K128" s="136" t="s">
        <v>1362</v>
      </c>
      <c r="L128" s="136" t="s">
        <v>1363</v>
      </c>
      <c r="M128" s="152" t="s">
        <v>1364</v>
      </c>
      <c r="N128" s="152" t="s">
        <v>1365</v>
      </c>
      <c r="O128" s="137">
        <v>3795</v>
      </c>
      <c r="P128" s="156">
        <v>2.2222222222222365E-2</v>
      </c>
      <c r="Q128" s="157">
        <v>2.2222222221898846E-2</v>
      </c>
      <c r="R128" s="158">
        <v>4.225300140705726</v>
      </c>
      <c r="S128" s="143">
        <v>207</v>
      </c>
      <c r="T128" s="87">
        <v>4</v>
      </c>
      <c r="U128" s="144" t="s">
        <v>1366</v>
      </c>
      <c r="V128" s="136" t="s">
        <v>1096</v>
      </c>
      <c r="W128" s="145">
        <v>36</v>
      </c>
      <c r="X128" s="144">
        <v>6600</v>
      </c>
      <c r="Y128" s="146">
        <v>9</v>
      </c>
      <c r="Z128" s="159" t="s">
        <v>95</v>
      </c>
      <c r="AA128" s="136" t="s">
        <v>778</v>
      </c>
      <c r="AB128" s="150" t="s">
        <v>902</v>
      </c>
      <c r="AC128" s="150" t="s">
        <v>822</v>
      </c>
      <c r="AD128" s="149">
        <v>9</v>
      </c>
      <c r="AE128" s="150">
        <v>5</v>
      </c>
      <c r="AF128" s="151" t="s">
        <v>1165</v>
      </c>
      <c r="AG128" s="152">
        <v>20</v>
      </c>
      <c r="AH128" s="137" t="s">
        <v>1212</v>
      </c>
      <c r="AI128" s="153"/>
      <c r="AJ128" s="154" t="s">
        <v>1367</v>
      </c>
      <c r="AK128" s="160"/>
      <c r="AL128" s="106"/>
      <c r="AM128" s="106"/>
      <c r="AN128" s="106"/>
      <c r="AO128" s="106"/>
      <c r="AP128" s="106"/>
      <c r="AQ128" s="106"/>
      <c r="AR128" s="106"/>
      <c r="AS128" s="106"/>
      <c r="AT128" s="106"/>
      <c r="AU128" s="106"/>
      <c r="AV128" s="106"/>
      <c r="AW128" s="106"/>
      <c r="AX128" s="106"/>
      <c r="AY128" s="106"/>
      <c r="AZ128" s="106"/>
      <c r="BA128" s="106"/>
      <c r="BB128" s="106"/>
      <c r="BC128" s="106"/>
      <c r="BD128" s="106"/>
      <c r="BE128" s="106"/>
      <c r="BF128" s="106"/>
      <c r="BG128" s="106"/>
      <c r="BH128" s="106"/>
      <c r="BI128" s="106"/>
      <c r="BJ128" s="106"/>
      <c r="BK128" s="106"/>
      <c r="BL128" s="106"/>
      <c r="BM128" s="106"/>
      <c r="BN128" s="106"/>
      <c r="BO128" s="106"/>
      <c r="BP128" s="106"/>
      <c r="BQ128" s="106"/>
      <c r="BR128" s="106"/>
      <c r="BS128" s="106"/>
      <c r="BT128" s="106"/>
      <c r="BU128" s="106"/>
      <c r="BV128" s="106"/>
      <c r="BW128" s="106"/>
      <c r="BX128" s="106"/>
      <c r="BY128" s="106"/>
      <c r="BZ128" s="106"/>
      <c r="CA128" s="106"/>
      <c r="CB128" s="106"/>
      <c r="CC128" s="106"/>
      <c r="CD128" s="106"/>
      <c r="CE128" s="106"/>
      <c r="CF128" s="106"/>
      <c r="CG128" s="106"/>
      <c r="CH128" s="106"/>
      <c r="CI128" s="106"/>
      <c r="CJ128" s="106"/>
      <c r="CK128" s="106"/>
      <c r="CL128" s="106"/>
      <c r="CM128" s="106"/>
      <c r="CN128" s="106"/>
      <c r="CO128" s="106"/>
      <c r="CP128" s="106"/>
      <c r="CQ128" s="106"/>
      <c r="CR128" s="106"/>
      <c r="CS128" s="106"/>
      <c r="CT128" s="106"/>
      <c r="CU128" s="106"/>
      <c r="CV128" s="106"/>
      <c r="CW128" s="106"/>
      <c r="CX128" s="106"/>
      <c r="CY128" s="106"/>
      <c r="CZ128" s="106"/>
      <c r="DA128" s="106"/>
      <c r="DB128" s="106"/>
      <c r="DC128" s="106"/>
      <c r="DD128" s="106"/>
      <c r="DE128" s="106"/>
      <c r="DF128" s="106"/>
      <c r="DG128" s="106"/>
      <c r="DH128" s="106"/>
      <c r="DI128" s="106"/>
      <c r="DJ128" s="106"/>
      <c r="DK128" s="106"/>
      <c r="DL128" s="106"/>
      <c r="DM128" s="106"/>
      <c r="DN128" s="106"/>
      <c r="DO128" s="106"/>
      <c r="DP128" s="106"/>
      <c r="DQ128" s="106"/>
      <c r="DR128" s="106"/>
      <c r="DS128" s="106"/>
      <c r="DT128" s="106"/>
      <c r="DU128" s="106"/>
      <c r="DV128" s="106"/>
      <c r="DW128" s="106"/>
      <c r="DX128" s="106"/>
      <c r="DY128" s="106"/>
      <c r="DZ128" s="106"/>
      <c r="EA128" s="106"/>
      <c r="EB128" s="106"/>
      <c r="EC128" s="106"/>
      <c r="ED128" s="106"/>
      <c r="EE128" s="106"/>
      <c r="EF128" s="106"/>
      <c r="EG128" s="106"/>
      <c r="EH128" s="106"/>
      <c r="EI128" s="106"/>
      <c r="EJ128" s="106"/>
      <c r="EK128" s="106"/>
      <c r="EL128" s="106"/>
      <c r="EM128" s="106"/>
      <c r="EN128" s="106"/>
      <c r="EO128" s="106"/>
      <c r="EP128" s="106"/>
      <c r="EQ128" s="106"/>
      <c r="ER128" s="106"/>
      <c r="ES128" s="106"/>
      <c r="ET128" s="106"/>
      <c r="EU128" s="106"/>
      <c r="EV128" s="106"/>
      <c r="EW128" s="106"/>
      <c r="EX128" s="106"/>
      <c r="EY128" s="106"/>
      <c r="EZ128" s="106"/>
      <c r="FA128" s="106"/>
      <c r="FB128" s="106"/>
      <c r="FC128" s="106"/>
      <c r="FD128" s="106"/>
      <c r="FE128" s="106"/>
      <c r="FF128" s="106"/>
      <c r="FG128" s="106"/>
      <c r="FH128" s="106"/>
      <c r="FI128" s="106"/>
      <c r="FJ128" s="106"/>
    </row>
    <row r="129" spans="1:166">
      <c r="A129" s="135">
        <v>40767</v>
      </c>
      <c r="B129" s="136" t="s">
        <v>203</v>
      </c>
      <c r="C129" s="137" t="s">
        <v>76</v>
      </c>
      <c r="D129" s="138">
        <v>0.89583333333333337</v>
      </c>
      <c r="E129" s="136" t="s">
        <v>1362</v>
      </c>
      <c r="F129" s="136" t="s">
        <v>1363</v>
      </c>
      <c r="G129" s="152" t="s">
        <v>1364</v>
      </c>
      <c r="H129" s="152" t="s">
        <v>1365</v>
      </c>
      <c r="I129" s="137">
        <v>3795</v>
      </c>
      <c r="J129" s="138">
        <v>0.91666666666666663</v>
      </c>
      <c r="K129" s="136" t="s">
        <v>1368</v>
      </c>
      <c r="L129" s="136" t="s">
        <v>1369</v>
      </c>
      <c r="M129" s="152" t="s">
        <v>1370</v>
      </c>
      <c r="N129" s="152" t="s">
        <v>1371</v>
      </c>
      <c r="O129" s="137">
        <v>3804</v>
      </c>
      <c r="P129" s="156">
        <v>2.0833333333333259E-2</v>
      </c>
      <c r="Q129" s="157">
        <v>2.0833333328482695E-2</v>
      </c>
      <c r="R129" s="158">
        <v>3.9062013542944523</v>
      </c>
      <c r="S129" s="143">
        <v>213</v>
      </c>
      <c r="T129" s="87">
        <v>4</v>
      </c>
      <c r="U129" s="144" t="s">
        <v>1366</v>
      </c>
      <c r="V129" s="136" t="s">
        <v>1096</v>
      </c>
      <c r="W129" s="145">
        <v>36</v>
      </c>
      <c r="X129" s="144">
        <v>6600</v>
      </c>
      <c r="Y129" s="146">
        <v>9</v>
      </c>
      <c r="Z129" s="159" t="s">
        <v>827</v>
      </c>
      <c r="AA129" s="136" t="s">
        <v>778</v>
      </c>
      <c r="AB129" s="150" t="s">
        <v>780</v>
      </c>
      <c r="AC129" s="150" t="s">
        <v>95</v>
      </c>
      <c r="AD129" s="149"/>
      <c r="AE129" s="150">
        <v>6</v>
      </c>
      <c r="AF129" s="151" t="s">
        <v>1165</v>
      </c>
      <c r="AG129" s="152">
        <v>20</v>
      </c>
      <c r="AH129" s="137" t="s">
        <v>1212</v>
      </c>
      <c r="AI129" s="153"/>
      <c r="AJ129" s="161"/>
      <c r="AK129" s="160"/>
      <c r="AL129" s="106"/>
      <c r="AM129" s="106"/>
      <c r="AN129" s="106"/>
      <c r="AO129" s="106"/>
      <c r="AP129" s="106"/>
      <c r="AQ129" s="106"/>
      <c r="AR129" s="106"/>
      <c r="AS129" s="106"/>
      <c r="AT129" s="106"/>
      <c r="AU129" s="106"/>
      <c r="AV129" s="106"/>
      <c r="AW129" s="106"/>
      <c r="AX129" s="106"/>
      <c r="AY129" s="106"/>
      <c r="AZ129" s="106"/>
      <c r="BA129" s="106"/>
      <c r="BB129" s="106"/>
      <c r="BC129" s="106"/>
      <c r="BD129" s="106"/>
      <c r="BE129" s="106"/>
      <c r="BF129" s="106"/>
      <c r="BG129" s="106"/>
      <c r="BH129" s="106"/>
      <c r="BI129" s="106"/>
      <c r="BJ129" s="106"/>
      <c r="BK129" s="106"/>
      <c r="BL129" s="106"/>
      <c r="BM129" s="106"/>
      <c r="BN129" s="106"/>
      <c r="BO129" s="106"/>
      <c r="BP129" s="106"/>
      <c r="BQ129" s="106"/>
      <c r="BR129" s="106"/>
      <c r="BS129" s="106"/>
      <c r="BT129" s="106"/>
      <c r="BU129" s="106"/>
      <c r="BV129" s="106"/>
      <c r="BW129" s="106"/>
      <c r="BX129" s="106"/>
      <c r="BY129" s="106"/>
      <c r="BZ129" s="106"/>
      <c r="CA129" s="106"/>
      <c r="CB129" s="106"/>
      <c r="CC129" s="106"/>
      <c r="CD129" s="106"/>
      <c r="CE129" s="106"/>
      <c r="CF129" s="106"/>
      <c r="CG129" s="106"/>
      <c r="CH129" s="106"/>
      <c r="CI129" s="106"/>
      <c r="CJ129" s="106"/>
      <c r="CK129" s="106"/>
      <c r="CL129" s="106"/>
      <c r="CM129" s="106"/>
      <c r="CN129" s="106"/>
      <c r="CO129" s="106"/>
      <c r="CP129" s="106"/>
      <c r="CQ129" s="106"/>
      <c r="CR129" s="106"/>
      <c r="CS129" s="106"/>
      <c r="CT129" s="106"/>
      <c r="CU129" s="106"/>
      <c r="CV129" s="106"/>
      <c r="CW129" s="106"/>
      <c r="CX129" s="106"/>
      <c r="CY129" s="106"/>
      <c r="CZ129" s="106"/>
      <c r="DA129" s="106"/>
      <c r="DB129" s="106"/>
      <c r="DC129" s="106"/>
      <c r="DD129" s="106"/>
      <c r="DE129" s="106"/>
      <c r="DF129" s="106"/>
      <c r="DG129" s="106"/>
      <c r="DH129" s="106"/>
      <c r="DI129" s="106"/>
      <c r="DJ129" s="106"/>
      <c r="DK129" s="106"/>
      <c r="DL129" s="106"/>
      <c r="DM129" s="106"/>
      <c r="DN129" s="106"/>
      <c r="DO129" s="106"/>
      <c r="DP129" s="106"/>
      <c r="DQ129" s="106"/>
      <c r="DR129" s="106"/>
      <c r="DS129" s="106"/>
      <c r="DT129" s="106"/>
      <c r="DU129" s="106"/>
      <c r="DV129" s="106"/>
      <c r="DW129" s="106"/>
      <c r="DX129" s="106"/>
      <c r="DY129" s="106"/>
      <c r="DZ129" s="106"/>
      <c r="EA129" s="106"/>
      <c r="EB129" s="106"/>
      <c r="EC129" s="106"/>
      <c r="ED129" s="106"/>
      <c r="EE129" s="106"/>
      <c r="EF129" s="106"/>
      <c r="EG129" s="106"/>
      <c r="EH129" s="106"/>
      <c r="EI129" s="106"/>
      <c r="EJ129" s="106"/>
      <c r="EK129" s="106"/>
      <c r="EL129" s="106"/>
      <c r="EM129" s="106"/>
      <c r="EN129" s="106"/>
      <c r="EO129" s="106"/>
      <c r="EP129" s="106"/>
      <c r="EQ129" s="106"/>
      <c r="ER129" s="106"/>
      <c r="ES129" s="106"/>
      <c r="ET129" s="106"/>
      <c r="EU129" s="106"/>
      <c r="EV129" s="106"/>
      <c r="EW129" s="106"/>
      <c r="EX129" s="106"/>
      <c r="EY129" s="106"/>
      <c r="EZ129" s="106"/>
      <c r="FA129" s="106"/>
      <c r="FB129" s="106"/>
      <c r="FC129" s="106"/>
      <c r="FD129" s="106"/>
      <c r="FE129" s="106"/>
      <c r="FF129" s="106"/>
      <c r="FG129" s="106"/>
      <c r="FH129" s="106"/>
      <c r="FI129" s="106"/>
      <c r="FJ129" s="106"/>
    </row>
    <row r="130" spans="1:166">
      <c r="A130" s="135">
        <v>40767</v>
      </c>
      <c r="B130" s="136" t="s">
        <v>203</v>
      </c>
      <c r="C130" s="137" t="s">
        <v>76</v>
      </c>
      <c r="D130" s="138">
        <v>0.91666666666666663</v>
      </c>
      <c r="E130" s="136" t="s">
        <v>1368</v>
      </c>
      <c r="F130" s="136" t="s">
        <v>1369</v>
      </c>
      <c r="G130" s="152" t="s">
        <v>1370</v>
      </c>
      <c r="H130" s="152" t="s">
        <v>1371</v>
      </c>
      <c r="I130" s="137">
        <v>3804</v>
      </c>
      <c r="J130" s="138">
        <v>0.93888888888888899</v>
      </c>
      <c r="K130" s="136" t="s">
        <v>1372</v>
      </c>
      <c r="L130" s="136" t="s">
        <v>1373</v>
      </c>
      <c r="M130" s="152" t="s">
        <v>1374</v>
      </c>
      <c r="N130" s="152" t="s">
        <v>1375</v>
      </c>
      <c r="O130" s="137">
        <v>3802</v>
      </c>
      <c r="P130" s="156">
        <v>2.2222222222222365E-2</v>
      </c>
      <c r="Q130" s="157">
        <v>2.2222222221898846E-2</v>
      </c>
      <c r="R130" s="158">
        <v>4.1354558972226272</v>
      </c>
      <c r="S130" s="143">
        <v>212</v>
      </c>
      <c r="T130" s="87">
        <v>4</v>
      </c>
      <c r="U130" s="144" t="s">
        <v>1366</v>
      </c>
      <c r="V130" s="136" t="s">
        <v>1096</v>
      </c>
      <c r="W130" s="145">
        <v>36</v>
      </c>
      <c r="X130" s="144">
        <v>6600</v>
      </c>
      <c r="Y130" s="146">
        <v>9</v>
      </c>
      <c r="Z130" s="159" t="s">
        <v>827</v>
      </c>
      <c r="AA130" s="136" t="s">
        <v>778</v>
      </c>
      <c r="AB130" s="150" t="s">
        <v>1339</v>
      </c>
      <c r="AC130" s="150" t="s">
        <v>95</v>
      </c>
      <c r="AD130" s="149"/>
      <c r="AE130" s="150">
        <v>6</v>
      </c>
      <c r="AF130" s="151" t="s">
        <v>1165</v>
      </c>
      <c r="AG130" s="152">
        <v>22</v>
      </c>
      <c r="AH130" s="137" t="s">
        <v>1056</v>
      </c>
      <c r="AI130" s="153"/>
      <c r="AJ130" s="161"/>
      <c r="AK130" s="160"/>
      <c r="AL130" s="106"/>
      <c r="AM130" s="106"/>
      <c r="AN130" s="106"/>
      <c r="AO130" s="106"/>
      <c r="AP130" s="106"/>
      <c r="AQ130" s="106"/>
      <c r="AR130" s="106"/>
      <c r="AS130" s="106"/>
      <c r="AT130" s="106"/>
      <c r="AU130" s="106"/>
      <c r="AV130" s="106"/>
      <c r="AW130" s="106"/>
      <c r="AX130" s="106"/>
      <c r="AY130" s="106"/>
      <c r="AZ130" s="106"/>
      <c r="BA130" s="106"/>
      <c r="BB130" s="106"/>
      <c r="BC130" s="106"/>
      <c r="BD130" s="106"/>
      <c r="BE130" s="106"/>
      <c r="BF130" s="106"/>
      <c r="BG130" s="106"/>
      <c r="BH130" s="106"/>
      <c r="BI130" s="106"/>
      <c r="BJ130" s="106"/>
      <c r="BK130" s="106"/>
      <c r="BL130" s="106"/>
      <c r="BM130" s="106"/>
      <c r="BN130" s="106"/>
      <c r="BO130" s="106"/>
      <c r="BP130" s="106"/>
      <c r="BQ130" s="106"/>
      <c r="BR130" s="106"/>
      <c r="BS130" s="106"/>
      <c r="BT130" s="106"/>
      <c r="BU130" s="106"/>
      <c r="BV130" s="106"/>
      <c r="BW130" s="106"/>
      <c r="BX130" s="106"/>
      <c r="BY130" s="106"/>
      <c r="BZ130" s="106"/>
      <c r="CA130" s="106"/>
      <c r="CB130" s="106"/>
      <c r="CC130" s="106"/>
      <c r="CD130" s="106"/>
      <c r="CE130" s="106"/>
      <c r="CF130" s="106"/>
      <c r="CG130" s="106"/>
      <c r="CH130" s="106"/>
      <c r="CI130" s="106"/>
      <c r="CJ130" s="106"/>
      <c r="CK130" s="106"/>
      <c r="CL130" s="106"/>
      <c r="CM130" s="106"/>
      <c r="CN130" s="106"/>
      <c r="CO130" s="106"/>
      <c r="CP130" s="106"/>
      <c r="CQ130" s="106"/>
      <c r="CR130" s="106"/>
      <c r="CS130" s="106"/>
      <c r="CT130" s="106"/>
      <c r="CU130" s="106"/>
      <c r="CV130" s="106"/>
      <c r="CW130" s="106"/>
      <c r="CX130" s="106"/>
      <c r="CY130" s="106"/>
      <c r="CZ130" s="106"/>
      <c r="DA130" s="106"/>
      <c r="DB130" s="106"/>
      <c r="DC130" s="106"/>
      <c r="DD130" s="106"/>
      <c r="DE130" s="106"/>
      <c r="DF130" s="106"/>
      <c r="DG130" s="106"/>
      <c r="DH130" s="106"/>
      <c r="DI130" s="106"/>
      <c r="DJ130" s="106"/>
      <c r="DK130" s="106"/>
      <c r="DL130" s="106"/>
      <c r="DM130" s="106"/>
      <c r="DN130" s="106"/>
      <c r="DO130" s="106"/>
      <c r="DP130" s="106"/>
      <c r="DQ130" s="106"/>
      <c r="DR130" s="106"/>
      <c r="DS130" s="106"/>
      <c r="DT130" s="106"/>
      <c r="DU130" s="106"/>
      <c r="DV130" s="106"/>
      <c r="DW130" s="106"/>
      <c r="DX130" s="106"/>
      <c r="DY130" s="106"/>
      <c r="DZ130" s="106"/>
      <c r="EA130" s="106"/>
      <c r="EB130" s="106"/>
      <c r="EC130" s="106"/>
      <c r="ED130" s="106"/>
      <c r="EE130" s="106"/>
      <c r="EF130" s="106"/>
      <c r="EG130" s="106"/>
      <c r="EH130" s="106"/>
      <c r="EI130" s="106"/>
      <c r="EJ130" s="106"/>
      <c r="EK130" s="106"/>
      <c r="EL130" s="106"/>
      <c r="EM130" s="106"/>
      <c r="EN130" s="106"/>
      <c r="EO130" s="106"/>
      <c r="EP130" s="106"/>
      <c r="EQ130" s="106"/>
      <c r="ER130" s="106"/>
      <c r="ES130" s="106"/>
      <c r="ET130" s="106"/>
      <c r="EU130" s="106"/>
      <c r="EV130" s="106"/>
      <c r="EW130" s="106"/>
      <c r="EX130" s="106"/>
      <c r="EY130" s="106"/>
      <c r="EZ130" s="106"/>
      <c r="FA130" s="106"/>
      <c r="FB130" s="106"/>
      <c r="FC130" s="106"/>
      <c r="FD130" s="106"/>
      <c r="FE130" s="106"/>
      <c r="FF130" s="106"/>
      <c r="FG130" s="106"/>
      <c r="FH130" s="106"/>
      <c r="FI130" s="106"/>
      <c r="FJ130" s="106"/>
    </row>
    <row r="131" spans="1:166">
      <c r="A131" s="135">
        <v>40767</v>
      </c>
      <c r="B131" s="136" t="s">
        <v>203</v>
      </c>
      <c r="C131" s="137" t="s">
        <v>76</v>
      </c>
      <c r="D131" s="138">
        <v>0.93888888888888899</v>
      </c>
      <c r="E131" s="136" t="s">
        <v>1372</v>
      </c>
      <c r="F131" s="136" t="s">
        <v>1373</v>
      </c>
      <c r="G131" s="152" t="s">
        <v>1374</v>
      </c>
      <c r="H131" s="152" t="s">
        <v>1375</v>
      </c>
      <c r="I131" s="137">
        <v>3802</v>
      </c>
      <c r="J131" s="138">
        <v>0.95486111111111116</v>
      </c>
      <c r="K131" s="136" t="s">
        <v>1376</v>
      </c>
      <c r="L131" s="136" t="s">
        <v>1377</v>
      </c>
      <c r="M131" s="152" t="s">
        <v>1378</v>
      </c>
      <c r="N131" s="152" t="s">
        <v>1379</v>
      </c>
      <c r="O131" s="137">
        <v>3800</v>
      </c>
      <c r="P131" s="156">
        <v>1.5972222222222165E-2</v>
      </c>
      <c r="Q131" s="157">
        <v>1.5972222223354038E-2</v>
      </c>
      <c r="R131" s="158">
        <v>3.0397195904640424</v>
      </c>
      <c r="S131" s="143">
        <v>211</v>
      </c>
      <c r="T131" s="87">
        <v>4</v>
      </c>
      <c r="U131" s="144" t="s">
        <v>1366</v>
      </c>
      <c r="V131" s="136" t="s">
        <v>1096</v>
      </c>
      <c r="W131" s="145">
        <v>36</v>
      </c>
      <c r="X131" s="144">
        <v>6600</v>
      </c>
      <c r="Y131" s="146">
        <v>9</v>
      </c>
      <c r="Z131" s="159" t="s">
        <v>827</v>
      </c>
      <c r="AA131" s="136" t="s">
        <v>778</v>
      </c>
      <c r="AB131" s="150" t="s">
        <v>780</v>
      </c>
      <c r="AC131" s="150" t="s">
        <v>95</v>
      </c>
      <c r="AD131" s="149"/>
      <c r="AE131" s="150">
        <v>6</v>
      </c>
      <c r="AF131" s="151" t="s">
        <v>1165</v>
      </c>
      <c r="AG131" s="152">
        <v>22</v>
      </c>
      <c r="AH131" s="137" t="s">
        <v>1056</v>
      </c>
      <c r="AI131" s="153"/>
      <c r="AJ131" s="161"/>
      <c r="AK131" s="160"/>
      <c r="AL131" s="106"/>
      <c r="AM131" s="106"/>
      <c r="AN131" s="106"/>
      <c r="AO131" s="106"/>
      <c r="AP131" s="106"/>
      <c r="AQ131" s="106"/>
      <c r="AR131" s="106"/>
      <c r="AS131" s="106"/>
      <c r="AT131" s="106"/>
      <c r="AU131" s="106"/>
      <c r="AV131" s="106"/>
      <c r="AW131" s="106"/>
      <c r="AX131" s="106"/>
      <c r="AY131" s="106"/>
      <c r="AZ131" s="106"/>
      <c r="BA131" s="106"/>
      <c r="BB131" s="106"/>
      <c r="BC131" s="106"/>
      <c r="BD131" s="106"/>
      <c r="BE131" s="106"/>
      <c r="BF131" s="106"/>
      <c r="BG131" s="106"/>
      <c r="BH131" s="106"/>
      <c r="BI131" s="106"/>
      <c r="BJ131" s="106"/>
      <c r="BK131" s="106"/>
      <c r="BL131" s="106"/>
      <c r="BM131" s="106"/>
      <c r="BN131" s="106"/>
      <c r="BO131" s="106"/>
      <c r="BP131" s="106"/>
      <c r="BQ131" s="106"/>
      <c r="BR131" s="106"/>
      <c r="BS131" s="106"/>
      <c r="BT131" s="106"/>
      <c r="BU131" s="106"/>
      <c r="BV131" s="106"/>
      <c r="BW131" s="106"/>
      <c r="BX131" s="106"/>
      <c r="BY131" s="106"/>
      <c r="BZ131" s="106"/>
      <c r="CA131" s="106"/>
      <c r="CB131" s="106"/>
      <c r="CC131" s="106"/>
      <c r="CD131" s="106"/>
      <c r="CE131" s="106"/>
      <c r="CF131" s="106"/>
      <c r="CG131" s="106"/>
      <c r="CH131" s="106"/>
      <c r="CI131" s="106"/>
      <c r="CJ131" s="106"/>
      <c r="CK131" s="106"/>
      <c r="CL131" s="106"/>
      <c r="CM131" s="106"/>
      <c r="CN131" s="106"/>
      <c r="CO131" s="106"/>
      <c r="CP131" s="106"/>
      <c r="CQ131" s="106"/>
      <c r="CR131" s="106"/>
      <c r="CS131" s="106"/>
      <c r="CT131" s="106"/>
      <c r="CU131" s="106"/>
      <c r="CV131" s="106"/>
      <c r="CW131" s="106"/>
      <c r="CX131" s="106"/>
      <c r="CY131" s="106"/>
      <c r="CZ131" s="106"/>
      <c r="DA131" s="106"/>
      <c r="DB131" s="106"/>
      <c r="DC131" s="106"/>
      <c r="DD131" s="106"/>
      <c r="DE131" s="106"/>
      <c r="DF131" s="106"/>
      <c r="DG131" s="106"/>
      <c r="DH131" s="106"/>
      <c r="DI131" s="106"/>
      <c r="DJ131" s="106"/>
      <c r="DK131" s="106"/>
      <c r="DL131" s="106"/>
      <c r="DM131" s="106"/>
      <c r="DN131" s="106"/>
      <c r="DO131" s="106"/>
      <c r="DP131" s="106"/>
      <c r="DQ131" s="106"/>
      <c r="DR131" s="106"/>
      <c r="DS131" s="106"/>
      <c r="DT131" s="106"/>
      <c r="DU131" s="106"/>
      <c r="DV131" s="106"/>
      <c r="DW131" s="106"/>
      <c r="DX131" s="106"/>
      <c r="DY131" s="106"/>
      <c r="DZ131" s="106"/>
      <c r="EA131" s="106"/>
      <c r="EB131" s="106"/>
      <c r="EC131" s="106"/>
      <c r="ED131" s="106"/>
      <c r="EE131" s="106"/>
      <c r="EF131" s="106"/>
      <c r="EG131" s="106"/>
      <c r="EH131" s="106"/>
      <c r="EI131" s="106"/>
      <c r="EJ131" s="106"/>
      <c r="EK131" s="106"/>
      <c r="EL131" s="106"/>
      <c r="EM131" s="106"/>
      <c r="EN131" s="106"/>
      <c r="EO131" s="106"/>
      <c r="EP131" s="106"/>
      <c r="EQ131" s="106"/>
      <c r="ER131" s="106"/>
      <c r="ES131" s="106"/>
      <c r="ET131" s="106"/>
      <c r="EU131" s="106"/>
      <c r="EV131" s="106"/>
      <c r="EW131" s="106"/>
      <c r="EX131" s="106"/>
      <c r="EY131" s="106"/>
      <c r="EZ131" s="106"/>
      <c r="FA131" s="106"/>
      <c r="FB131" s="106"/>
      <c r="FC131" s="106"/>
      <c r="FD131" s="106"/>
      <c r="FE131" s="106"/>
      <c r="FF131" s="106"/>
      <c r="FG131" s="106"/>
      <c r="FH131" s="106"/>
      <c r="FI131" s="106"/>
      <c r="FJ131" s="106"/>
    </row>
    <row r="132" spans="1:166">
      <c r="A132" s="135">
        <v>40767</v>
      </c>
      <c r="B132" s="136" t="s">
        <v>137</v>
      </c>
      <c r="C132" s="137" t="s">
        <v>76</v>
      </c>
      <c r="D132" s="138">
        <v>0.95486111111111116</v>
      </c>
      <c r="E132" s="136" t="s">
        <v>1376</v>
      </c>
      <c r="F132" s="136" t="s">
        <v>1377</v>
      </c>
      <c r="G132" s="152" t="s">
        <v>1378</v>
      </c>
      <c r="H132" s="152" t="s">
        <v>1379</v>
      </c>
      <c r="I132" s="137">
        <v>3800</v>
      </c>
      <c r="J132" s="138">
        <v>0.97986111111111107</v>
      </c>
      <c r="K132" s="136" t="s">
        <v>1380</v>
      </c>
      <c r="L132" s="136" t="s">
        <v>1381</v>
      </c>
      <c r="M132" s="152" t="s">
        <v>1382</v>
      </c>
      <c r="N132" s="152" t="s">
        <v>1383</v>
      </c>
      <c r="O132" s="137">
        <v>3800</v>
      </c>
      <c r="P132" s="156">
        <v>2.4999999999999911E-2</v>
      </c>
      <c r="Q132" s="157">
        <v>2.5000000001455192E-2</v>
      </c>
      <c r="R132" s="158">
        <v>4.3969731295326593</v>
      </c>
      <c r="S132" s="143">
        <v>211</v>
      </c>
      <c r="T132" s="87">
        <v>4</v>
      </c>
      <c r="U132" s="144" t="s">
        <v>1366</v>
      </c>
      <c r="V132" s="136" t="s">
        <v>1096</v>
      </c>
      <c r="W132" s="145">
        <v>36</v>
      </c>
      <c r="X132" s="144">
        <v>6600</v>
      </c>
      <c r="Y132" s="146">
        <v>9</v>
      </c>
      <c r="Z132" s="159" t="s">
        <v>827</v>
      </c>
      <c r="AA132" s="136" t="s">
        <v>778</v>
      </c>
      <c r="AB132" s="150" t="s">
        <v>889</v>
      </c>
      <c r="AC132" s="150" t="s">
        <v>95</v>
      </c>
      <c r="AD132" s="149"/>
      <c r="AE132" s="150">
        <v>6</v>
      </c>
      <c r="AF132" s="151" t="s">
        <v>1165</v>
      </c>
      <c r="AG132" s="152">
        <v>20</v>
      </c>
      <c r="AH132" s="137" t="s">
        <v>1056</v>
      </c>
      <c r="AI132" s="153"/>
      <c r="AJ132" s="154" t="s">
        <v>1384</v>
      </c>
      <c r="AK132" s="160"/>
      <c r="AL132" s="106"/>
      <c r="AM132" s="106"/>
      <c r="AN132" s="106"/>
      <c r="AO132" s="106"/>
      <c r="AP132" s="106"/>
      <c r="AQ132" s="106"/>
      <c r="AR132" s="106"/>
      <c r="AS132" s="106"/>
      <c r="AT132" s="106"/>
      <c r="AU132" s="106"/>
      <c r="AV132" s="106"/>
      <c r="AW132" s="106"/>
      <c r="AX132" s="106"/>
      <c r="AY132" s="106"/>
      <c r="AZ132" s="106"/>
      <c r="BA132" s="106"/>
      <c r="BB132" s="106"/>
      <c r="BC132" s="106"/>
      <c r="BD132" s="106"/>
      <c r="BE132" s="106"/>
      <c r="BF132" s="106"/>
      <c r="BG132" s="106"/>
      <c r="BH132" s="106"/>
      <c r="BI132" s="106"/>
      <c r="BJ132" s="106"/>
      <c r="BK132" s="106"/>
      <c r="BL132" s="106"/>
      <c r="BM132" s="106"/>
      <c r="BN132" s="106"/>
      <c r="BO132" s="106"/>
      <c r="BP132" s="106"/>
      <c r="BQ132" s="106"/>
      <c r="BR132" s="106"/>
      <c r="BS132" s="106"/>
      <c r="BT132" s="106"/>
      <c r="BU132" s="106"/>
      <c r="BV132" s="106"/>
      <c r="BW132" s="106"/>
      <c r="BX132" s="106"/>
      <c r="BY132" s="106"/>
      <c r="BZ132" s="106"/>
      <c r="CA132" s="106"/>
      <c r="CB132" s="106"/>
      <c r="CC132" s="106"/>
      <c r="CD132" s="106"/>
      <c r="CE132" s="106"/>
      <c r="CF132" s="106"/>
      <c r="CG132" s="106"/>
      <c r="CH132" s="106"/>
      <c r="CI132" s="106"/>
      <c r="CJ132" s="106"/>
      <c r="CK132" s="106"/>
      <c r="CL132" s="106"/>
      <c r="CM132" s="106"/>
      <c r="CN132" s="106"/>
      <c r="CO132" s="106"/>
      <c r="CP132" s="106"/>
      <c r="CQ132" s="106"/>
      <c r="CR132" s="106"/>
      <c r="CS132" s="106"/>
      <c r="CT132" s="106"/>
      <c r="CU132" s="106"/>
      <c r="CV132" s="106"/>
      <c r="CW132" s="106"/>
      <c r="CX132" s="106"/>
      <c r="CY132" s="106"/>
      <c r="CZ132" s="106"/>
      <c r="DA132" s="106"/>
      <c r="DB132" s="106"/>
      <c r="DC132" s="106"/>
      <c r="DD132" s="106"/>
      <c r="DE132" s="106"/>
      <c r="DF132" s="106"/>
      <c r="DG132" s="106"/>
      <c r="DH132" s="106"/>
      <c r="DI132" s="106"/>
      <c r="DJ132" s="106"/>
      <c r="DK132" s="106"/>
      <c r="DL132" s="106"/>
      <c r="DM132" s="106"/>
      <c r="DN132" s="106"/>
      <c r="DO132" s="106"/>
      <c r="DP132" s="106"/>
      <c r="DQ132" s="106"/>
      <c r="DR132" s="106"/>
      <c r="DS132" s="106"/>
      <c r="DT132" s="106"/>
      <c r="DU132" s="106"/>
      <c r="DV132" s="106"/>
      <c r="DW132" s="106"/>
      <c r="DX132" s="106"/>
      <c r="DY132" s="106"/>
      <c r="DZ132" s="106"/>
      <c r="EA132" s="106"/>
      <c r="EB132" s="106"/>
      <c r="EC132" s="106"/>
      <c r="ED132" s="106"/>
      <c r="EE132" s="106"/>
      <c r="EF132" s="106"/>
      <c r="EG132" s="106"/>
      <c r="EH132" s="106"/>
      <c r="EI132" s="106"/>
      <c r="EJ132" s="106"/>
      <c r="EK132" s="106"/>
      <c r="EL132" s="106"/>
      <c r="EM132" s="106"/>
      <c r="EN132" s="106"/>
      <c r="EO132" s="106"/>
      <c r="EP132" s="106"/>
      <c r="EQ132" s="106"/>
      <c r="ER132" s="106"/>
      <c r="ES132" s="106"/>
      <c r="ET132" s="106"/>
      <c r="EU132" s="106"/>
      <c r="EV132" s="106"/>
      <c r="EW132" s="106"/>
      <c r="EX132" s="106"/>
      <c r="EY132" s="106"/>
      <c r="EZ132" s="106"/>
      <c r="FA132" s="106"/>
      <c r="FB132" s="106"/>
      <c r="FC132" s="106"/>
      <c r="FD132" s="106"/>
      <c r="FE132" s="106"/>
      <c r="FF132" s="106"/>
      <c r="FG132" s="106"/>
      <c r="FH132" s="106"/>
      <c r="FI132" s="106"/>
      <c r="FJ132" s="106"/>
    </row>
    <row r="133" spans="1:166">
      <c r="A133" s="135">
        <v>40767</v>
      </c>
      <c r="B133" s="136" t="s">
        <v>137</v>
      </c>
      <c r="C133" s="137" t="s">
        <v>76</v>
      </c>
      <c r="D133" s="138">
        <v>0.97986111111111107</v>
      </c>
      <c r="E133" s="136" t="s">
        <v>1380</v>
      </c>
      <c r="F133" s="136" t="s">
        <v>1381</v>
      </c>
      <c r="G133" s="152" t="s">
        <v>1382</v>
      </c>
      <c r="H133" s="152" t="s">
        <v>1383</v>
      </c>
      <c r="I133" s="137">
        <v>3800</v>
      </c>
      <c r="J133" s="138">
        <v>0.99930555555555556</v>
      </c>
      <c r="K133" s="136" t="s">
        <v>1385</v>
      </c>
      <c r="L133" s="136" t="s">
        <v>1386</v>
      </c>
      <c r="M133" s="152" t="s">
        <v>1387</v>
      </c>
      <c r="N133" s="152" t="s">
        <v>1388</v>
      </c>
      <c r="O133" s="137">
        <v>3807</v>
      </c>
      <c r="P133" s="156">
        <v>1.9444444444444486E-2</v>
      </c>
      <c r="Q133" s="157">
        <v>1.9444444442342501E-2</v>
      </c>
      <c r="R133" s="158">
        <v>3.7321310748541308</v>
      </c>
      <c r="S133" s="143">
        <v>211</v>
      </c>
      <c r="T133" s="87">
        <v>4</v>
      </c>
      <c r="U133" s="144" t="s">
        <v>1366</v>
      </c>
      <c r="V133" s="136" t="s">
        <v>1096</v>
      </c>
      <c r="W133" s="145">
        <v>36</v>
      </c>
      <c r="X133" s="144">
        <v>6600</v>
      </c>
      <c r="Y133" s="146">
        <v>9</v>
      </c>
      <c r="Z133" s="159" t="s">
        <v>797</v>
      </c>
      <c r="AA133" s="136" t="s">
        <v>778</v>
      </c>
      <c r="AB133" s="150" t="s">
        <v>958</v>
      </c>
      <c r="AC133" s="150" t="s">
        <v>95</v>
      </c>
      <c r="AD133" s="149"/>
      <c r="AE133" s="150">
        <v>6</v>
      </c>
      <c r="AF133" s="151" t="s">
        <v>1165</v>
      </c>
      <c r="AG133" s="152">
        <v>21</v>
      </c>
      <c r="AH133" s="137" t="s">
        <v>1010</v>
      </c>
      <c r="AI133" s="153"/>
      <c r="AJ133" s="154" t="s">
        <v>1038</v>
      </c>
      <c r="AK133" s="160"/>
      <c r="AL133" s="106"/>
      <c r="AM133" s="106"/>
      <c r="AN133" s="106"/>
      <c r="AO133" s="106"/>
      <c r="AP133" s="106"/>
      <c r="AQ133" s="106"/>
      <c r="AR133" s="106"/>
      <c r="AS133" s="106"/>
      <c r="AT133" s="106"/>
      <c r="AU133" s="106"/>
      <c r="AV133" s="106"/>
      <c r="AW133" s="106"/>
      <c r="AX133" s="106"/>
      <c r="AY133" s="106"/>
      <c r="AZ133" s="106"/>
      <c r="BA133" s="106"/>
      <c r="BB133" s="106"/>
      <c r="BC133" s="106"/>
      <c r="BD133" s="106"/>
      <c r="BE133" s="106"/>
      <c r="BF133" s="106"/>
      <c r="BG133" s="106"/>
      <c r="BH133" s="106"/>
      <c r="BI133" s="106"/>
      <c r="BJ133" s="106"/>
      <c r="BK133" s="106"/>
      <c r="BL133" s="106"/>
      <c r="BM133" s="106"/>
      <c r="BN133" s="106"/>
      <c r="BO133" s="106"/>
      <c r="BP133" s="106"/>
      <c r="BQ133" s="106"/>
      <c r="BR133" s="106"/>
      <c r="BS133" s="106"/>
      <c r="BT133" s="106"/>
      <c r="BU133" s="106"/>
      <c r="BV133" s="106"/>
      <c r="BW133" s="106"/>
      <c r="BX133" s="106"/>
      <c r="BY133" s="106"/>
      <c r="BZ133" s="106"/>
      <c r="CA133" s="106"/>
      <c r="CB133" s="106"/>
      <c r="CC133" s="106"/>
      <c r="CD133" s="106"/>
      <c r="CE133" s="106"/>
      <c r="CF133" s="106"/>
      <c r="CG133" s="106"/>
      <c r="CH133" s="106"/>
      <c r="CI133" s="106"/>
      <c r="CJ133" s="106"/>
      <c r="CK133" s="106"/>
      <c r="CL133" s="106"/>
      <c r="CM133" s="106"/>
      <c r="CN133" s="106"/>
      <c r="CO133" s="106"/>
      <c r="CP133" s="106"/>
      <c r="CQ133" s="106"/>
      <c r="CR133" s="106"/>
      <c r="CS133" s="106"/>
      <c r="CT133" s="106"/>
      <c r="CU133" s="106"/>
      <c r="CV133" s="106"/>
      <c r="CW133" s="106"/>
      <c r="CX133" s="106"/>
      <c r="CY133" s="106"/>
      <c r="CZ133" s="106"/>
      <c r="DA133" s="106"/>
      <c r="DB133" s="106"/>
      <c r="DC133" s="106"/>
      <c r="DD133" s="106"/>
      <c r="DE133" s="106"/>
      <c r="DF133" s="106"/>
      <c r="DG133" s="106"/>
      <c r="DH133" s="106"/>
      <c r="DI133" s="106"/>
      <c r="DJ133" s="106"/>
      <c r="DK133" s="106"/>
      <c r="DL133" s="106"/>
      <c r="DM133" s="106"/>
      <c r="DN133" s="106"/>
      <c r="DO133" s="106"/>
      <c r="DP133" s="106"/>
      <c r="DQ133" s="106"/>
      <c r="DR133" s="106"/>
      <c r="DS133" s="106"/>
      <c r="DT133" s="106"/>
      <c r="DU133" s="106"/>
      <c r="DV133" s="106"/>
      <c r="DW133" s="106"/>
      <c r="DX133" s="106"/>
      <c r="DY133" s="106"/>
      <c r="DZ133" s="106"/>
      <c r="EA133" s="106"/>
      <c r="EB133" s="106"/>
      <c r="EC133" s="106"/>
      <c r="ED133" s="106"/>
      <c r="EE133" s="106"/>
      <c r="EF133" s="106"/>
      <c r="EG133" s="106"/>
      <c r="EH133" s="106"/>
      <c r="EI133" s="106"/>
      <c r="EJ133" s="106"/>
      <c r="EK133" s="106"/>
      <c r="EL133" s="106"/>
      <c r="EM133" s="106"/>
      <c r="EN133" s="106"/>
      <c r="EO133" s="106"/>
      <c r="EP133" s="106"/>
      <c r="EQ133" s="106"/>
      <c r="ER133" s="106"/>
      <c r="ES133" s="106"/>
      <c r="ET133" s="106"/>
      <c r="EU133" s="106"/>
      <c r="EV133" s="106"/>
      <c r="EW133" s="106"/>
      <c r="EX133" s="106"/>
      <c r="EY133" s="106"/>
      <c r="EZ133" s="106"/>
      <c r="FA133" s="106"/>
      <c r="FB133" s="106"/>
      <c r="FC133" s="106"/>
      <c r="FD133" s="106"/>
      <c r="FE133" s="106"/>
      <c r="FF133" s="106"/>
      <c r="FG133" s="106"/>
      <c r="FH133" s="106"/>
      <c r="FI133" s="106"/>
      <c r="FJ133" s="106"/>
    </row>
    <row r="134" spans="1:166">
      <c r="A134" s="135">
        <v>40768</v>
      </c>
      <c r="B134" s="136" t="s">
        <v>454</v>
      </c>
      <c r="C134" s="137" t="s">
        <v>76</v>
      </c>
      <c r="D134" s="138">
        <v>0</v>
      </c>
      <c r="E134" s="136" t="s">
        <v>1385</v>
      </c>
      <c r="F134" s="136" t="s">
        <v>1386</v>
      </c>
      <c r="G134" s="152" t="s">
        <v>1387</v>
      </c>
      <c r="H134" s="152" t="s">
        <v>1388</v>
      </c>
      <c r="I134" s="137">
        <v>3807</v>
      </c>
      <c r="J134" s="138">
        <v>2.2222222222222223E-2</v>
      </c>
      <c r="K134" s="136" t="s">
        <v>1389</v>
      </c>
      <c r="L134" s="136" t="s">
        <v>1390</v>
      </c>
      <c r="M134" s="152" t="s">
        <v>1391</v>
      </c>
      <c r="N134" s="152" t="s">
        <v>1392</v>
      </c>
      <c r="O134" s="137">
        <v>3807</v>
      </c>
      <c r="P134" s="156">
        <v>2.2222222222222223E-2</v>
      </c>
      <c r="Q134" s="157">
        <v>2.2222222221898846E-2</v>
      </c>
      <c r="R134" s="158">
        <v>4.7711347924691179</v>
      </c>
      <c r="S134" s="143">
        <v>211</v>
      </c>
      <c r="T134" s="87">
        <v>4</v>
      </c>
      <c r="U134" s="144" t="s">
        <v>1366</v>
      </c>
      <c r="V134" s="136" t="s">
        <v>1096</v>
      </c>
      <c r="W134" s="145">
        <v>36</v>
      </c>
      <c r="X134" s="144">
        <v>6600</v>
      </c>
      <c r="Y134" s="146">
        <v>9</v>
      </c>
      <c r="Z134" s="147" t="s">
        <v>827</v>
      </c>
      <c r="AA134" s="136" t="s">
        <v>778</v>
      </c>
      <c r="AB134" s="150" t="s">
        <v>958</v>
      </c>
      <c r="AC134" s="150" t="s">
        <v>95</v>
      </c>
      <c r="AD134" s="149"/>
      <c r="AE134" s="150">
        <v>6</v>
      </c>
      <c r="AF134" s="151" t="s">
        <v>1165</v>
      </c>
      <c r="AG134" s="152">
        <v>19</v>
      </c>
      <c r="AH134" s="137" t="s">
        <v>1010</v>
      </c>
      <c r="AI134" s="153"/>
      <c r="AJ134" s="161"/>
      <c r="AK134" s="160"/>
      <c r="AL134" s="106"/>
      <c r="AM134" s="106"/>
      <c r="AN134" s="106"/>
      <c r="AO134" s="106"/>
      <c r="AP134" s="106"/>
      <c r="AQ134" s="106"/>
      <c r="AR134" s="106"/>
      <c r="AS134" s="106"/>
      <c r="AT134" s="106"/>
      <c r="AU134" s="106"/>
      <c r="AV134" s="106"/>
      <c r="AW134" s="106"/>
      <c r="AX134" s="106"/>
      <c r="AY134" s="106"/>
      <c r="AZ134" s="106"/>
      <c r="BA134" s="106"/>
      <c r="BB134" s="106"/>
      <c r="BC134" s="106"/>
      <c r="BD134" s="106"/>
      <c r="BE134" s="106"/>
      <c r="BF134" s="106"/>
      <c r="BG134" s="106"/>
      <c r="BH134" s="106"/>
      <c r="BI134" s="106"/>
      <c r="BJ134" s="106"/>
      <c r="BK134" s="106"/>
      <c r="BL134" s="106"/>
      <c r="BM134" s="106"/>
      <c r="BN134" s="106"/>
      <c r="BO134" s="106"/>
      <c r="BP134" s="106"/>
      <c r="BQ134" s="106"/>
      <c r="BR134" s="106"/>
      <c r="BS134" s="106"/>
      <c r="BT134" s="106"/>
      <c r="BU134" s="106"/>
      <c r="BV134" s="106"/>
      <c r="BW134" s="106"/>
      <c r="BX134" s="106"/>
      <c r="BY134" s="106"/>
      <c r="BZ134" s="106"/>
      <c r="CA134" s="106"/>
      <c r="CB134" s="106"/>
      <c r="CC134" s="106"/>
      <c r="CD134" s="106"/>
      <c r="CE134" s="106"/>
      <c r="CF134" s="106"/>
      <c r="CG134" s="106"/>
      <c r="CH134" s="106"/>
      <c r="CI134" s="106"/>
      <c r="CJ134" s="106"/>
      <c r="CK134" s="106"/>
      <c r="CL134" s="106"/>
      <c r="CM134" s="106"/>
      <c r="CN134" s="106"/>
      <c r="CO134" s="106"/>
      <c r="CP134" s="106"/>
      <c r="CQ134" s="106"/>
      <c r="CR134" s="106"/>
      <c r="CS134" s="106"/>
      <c r="CT134" s="106"/>
      <c r="CU134" s="106"/>
      <c r="CV134" s="106"/>
      <c r="CW134" s="106"/>
      <c r="CX134" s="106"/>
      <c r="CY134" s="106"/>
      <c r="CZ134" s="106"/>
      <c r="DA134" s="106"/>
      <c r="DB134" s="106"/>
      <c r="DC134" s="106"/>
      <c r="DD134" s="106"/>
      <c r="DE134" s="106"/>
      <c r="DF134" s="106"/>
      <c r="DG134" s="106"/>
      <c r="DH134" s="106"/>
      <c r="DI134" s="106"/>
      <c r="DJ134" s="106"/>
      <c r="DK134" s="106"/>
      <c r="DL134" s="106"/>
      <c r="DM134" s="106"/>
      <c r="DN134" s="106"/>
      <c r="DO134" s="106"/>
      <c r="DP134" s="106"/>
      <c r="DQ134" s="106"/>
      <c r="DR134" s="106"/>
      <c r="DS134" s="106"/>
      <c r="DT134" s="106"/>
      <c r="DU134" s="106"/>
      <c r="DV134" s="106"/>
      <c r="DW134" s="106"/>
      <c r="DX134" s="106"/>
      <c r="DY134" s="106"/>
      <c r="DZ134" s="106"/>
      <c r="EA134" s="106"/>
      <c r="EB134" s="106"/>
      <c r="EC134" s="106"/>
      <c r="ED134" s="106"/>
      <c r="EE134" s="106"/>
      <c r="EF134" s="106"/>
      <c r="EG134" s="106"/>
      <c r="EH134" s="106"/>
      <c r="EI134" s="106"/>
      <c r="EJ134" s="106"/>
      <c r="EK134" s="106"/>
      <c r="EL134" s="106"/>
      <c r="EM134" s="106"/>
      <c r="EN134" s="106"/>
      <c r="EO134" s="106"/>
      <c r="EP134" s="106"/>
      <c r="EQ134" s="106"/>
      <c r="ER134" s="106"/>
      <c r="ES134" s="106"/>
      <c r="ET134" s="106"/>
      <c r="EU134" s="106"/>
      <c r="EV134" s="106"/>
      <c r="EW134" s="106"/>
      <c r="EX134" s="106"/>
      <c r="EY134" s="106"/>
      <c r="EZ134" s="106"/>
      <c r="FA134" s="106"/>
      <c r="FB134" s="106"/>
      <c r="FC134" s="106"/>
      <c r="FD134" s="106"/>
      <c r="FE134" s="106"/>
      <c r="FF134" s="106"/>
      <c r="FG134" s="106"/>
      <c r="FH134" s="106"/>
      <c r="FI134" s="106"/>
      <c r="FJ134" s="106"/>
    </row>
    <row r="135" spans="1:166">
      <c r="A135" s="135">
        <v>40768</v>
      </c>
      <c r="B135" s="136" t="s">
        <v>454</v>
      </c>
      <c r="C135" s="137" t="s">
        <v>76</v>
      </c>
      <c r="D135" s="138">
        <v>2.2222222222222223E-2</v>
      </c>
      <c r="E135" s="136" t="s">
        <v>1393</v>
      </c>
      <c r="F135" s="136" t="s">
        <v>1394</v>
      </c>
      <c r="G135" s="152" t="s">
        <v>1391</v>
      </c>
      <c r="H135" s="152" t="s">
        <v>1392</v>
      </c>
      <c r="I135" s="137">
        <v>3807</v>
      </c>
      <c r="J135" s="138">
        <v>4.2361111111111106E-2</v>
      </c>
      <c r="K135" s="136" t="s">
        <v>1395</v>
      </c>
      <c r="L135" s="136" t="s">
        <v>1396</v>
      </c>
      <c r="M135" s="152" t="s">
        <v>1397</v>
      </c>
      <c r="N135" s="152" t="s">
        <v>1398</v>
      </c>
      <c r="O135" s="137">
        <v>3809</v>
      </c>
      <c r="P135" s="156">
        <v>2.0138888888888883E-2</v>
      </c>
      <c r="Q135" s="157">
        <v>2.0138888889050577E-2</v>
      </c>
      <c r="R135" s="158">
        <v>3.8988929335766671</v>
      </c>
      <c r="S135" s="143">
        <v>210</v>
      </c>
      <c r="T135" s="87">
        <v>4</v>
      </c>
      <c r="U135" s="144" t="s">
        <v>1366</v>
      </c>
      <c r="V135" s="136" t="s">
        <v>1096</v>
      </c>
      <c r="W135" s="145">
        <v>36</v>
      </c>
      <c r="X135" s="144">
        <v>6600</v>
      </c>
      <c r="Y135" s="146">
        <v>9</v>
      </c>
      <c r="Z135" s="147" t="s">
        <v>827</v>
      </c>
      <c r="AA135" s="136" t="s">
        <v>778</v>
      </c>
      <c r="AB135" s="150" t="s">
        <v>958</v>
      </c>
      <c r="AC135" s="150" t="s">
        <v>95</v>
      </c>
      <c r="AD135" s="149"/>
      <c r="AE135" s="150">
        <v>5</v>
      </c>
      <c r="AF135" s="151" t="s">
        <v>1165</v>
      </c>
      <c r="AG135" s="152">
        <v>16</v>
      </c>
      <c r="AH135" s="137" t="s">
        <v>1010</v>
      </c>
      <c r="AI135" s="153"/>
      <c r="AJ135" s="161"/>
      <c r="AK135" s="160"/>
      <c r="AL135" s="106"/>
      <c r="AM135" s="106"/>
      <c r="AN135" s="106"/>
      <c r="AO135" s="106"/>
      <c r="AP135" s="106"/>
      <c r="AQ135" s="106"/>
      <c r="AR135" s="106"/>
      <c r="AS135" s="106"/>
      <c r="AT135" s="106"/>
      <c r="AU135" s="106"/>
      <c r="AV135" s="106"/>
      <c r="AW135" s="106"/>
      <c r="AX135" s="106"/>
      <c r="AY135" s="106"/>
      <c r="AZ135" s="106"/>
      <c r="BA135" s="106"/>
      <c r="BB135" s="106"/>
      <c r="BC135" s="106"/>
      <c r="BD135" s="106"/>
      <c r="BE135" s="106"/>
      <c r="BF135" s="106"/>
      <c r="BG135" s="106"/>
      <c r="BH135" s="106"/>
      <c r="BI135" s="106"/>
      <c r="BJ135" s="106"/>
      <c r="BK135" s="106"/>
      <c r="BL135" s="106"/>
      <c r="BM135" s="106"/>
      <c r="BN135" s="106"/>
      <c r="BO135" s="106"/>
      <c r="BP135" s="106"/>
      <c r="BQ135" s="106"/>
      <c r="BR135" s="106"/>
      <c r="BS135" s="106"/>
      <c r="BT135" s="106"/>
      <c r="BU135" s="106"/>
      <c r="BV135" s="106"/>
      <c r="BW135" s="106"/>
      <c r="BX135" s="106"/>
      <c r="BY135" s="106"/>
      <c r="BZ135" s="106"/>
      <c r="CA135" s="106"/>
      <c r="CB135" s="106"/>
      <c r="CC135" s="106"/>
      <c r="CD135" s="106"/>
      <c r="CE135" s="106"/>
      <c r="CF135" s="106"/>
      <c r="CG135" s="106"/>
      <c r="CH135" s="106"/>
      <c r="CI135" s="106"/>
      <c r="CJ135" s="106"/>
      <c r="CK135" s="106"/>
      <c r="CL135" s="106"/>
      <c r="CM135" s="106"/>
      <c r="CN135" s="106"/>
      <c r="CO135" s="106"/>
      <c r="CP135" s="106"/>
      <c r="CQ135" s="106"/>
      <c r="CR135" s="106"/>
      <c r="CS135" s="106"/>
      <c r="CT135" s="106"/>
      <c r="CU135" s="106"/>
      <c r="CV135" s="106"/>
      <c r="CW135" s="106"/>
      <c r="CX135" s="106"/>
      <c r="CY135" s="106"/>
      <c r="CZ135" s="106"/>
      <c r="DA135" s="106"/>
      <c r="DB135" s="106"/>
      <c r="DC135" s="106"/>
      <c r="DD135" s="106"/>
      <c r="DE135" s="106"/>
      <c r="DF135" s="106"/>
      <c r="DG135" s="106"/>
      <c r="DH135" s="106"/>
      <c r="DI135" s="106"/>
      <c r="DJ135" s="106"/>
      <c r="DK135" s="106"/>
      <c r="DL135" s="106"/>
      <c r="DM135" s="106"/>
      <c r="DN135" s="106"/>
      <c r="DO135" s="106"/>
      <c r="DP135" s="106"/>
      <c r="DQ135" s="106"/>
      <c r="DR135" s="106"/>
      <c r="DS135" s="106"/>
      <c r="DT135" s="106"/>
      <c r="DU135" s="106"/>
      <c r="DV135" s="106"/>
      <c r="DW135" s="106"/>
      <c r="DX135" s="106"/>
      <c r="DY135" s="106"/>
      <c r="DZ135" s="106"/>
      <c r="EA135" s="106"/>
      <c r="EB135" s="106"/>
      <c r="EC135" s="106"/>
      <c r="ED135" s="106"/>
      <c r="EE135" s="106"/>
      <c r="EF135" s="106"/>
      <c r="EG135" s="106"/>
      <c r="EH135" s="106"/>
      <c r="EI135" s="106"/>
      <c r="EJ135" s="106"/>
      <c r="EK135" s="106"/>
      <c r="EL135" s="106"/>
      <c r="EM135" s="106"/>
      <c r="EN135" s="106"/>
      <c r="EO135" s="106"/>
      <c r="EP135" s="106"/>
      <c r="EQ135" s="106"/>
      <c r="ER135" s="106"/>
      <c r="ES135" s="106"/>
      <c r="ET135" s="106"/>
      <c r="EU135" s="106"/>
      <c r="EV135" s="106"/>
      <c r="EW135" s="106"/>
      <c r="EX135" s="106"/>
      <c r="EY135" s="106"/>
      <c r="EZ135" s="106"/>
      <c r="FA135" s="106"/>
      <c r="FB135" s="106"/>
      <c r="FC135" s="106"/>
      <c r="FD135" s="106"/>
      <c r="FE135" s="106"/>
      <c r="FF135" s="106"/>
      <c r="FG135" s="106"/>
      <c r="FH135" s="106"/>
      <c r="FI135" s="106"/>
      <c r="FJ135" s="106"/>
    </row>
    <row r="136" spans="1:166">
      <c r="A136" s="135">
        <v>40768</v>
      </c>
      <c r="B136" s="136" t="s">
        <v>454</v>
      </c>
      <c r="C136" s="137" t="s">
        <v>76</v>
      </c>
      <c r="D136" s="138">
        <v>4.2361111111111106E-2</v>
      </c>
      <c r="E136" s="136" t="s">
        <v>1399</v>
      </c>
      <c r="F136" s="136" t="s">
        <v>1400</v>
      </c>
      <c r="G136" s="152" t="s">
        <v>1397</v>
      </c>
      <c r="H136" s="152" t="s">
        <v>1398</v>
      </c>
      <c r="I136" s="137">
        <v>3809</v>
      </c>
      <c r="J136" s="138">
        <v>6.25E-2</v>
      </c>
      <c r="K136" s="136" t="s">
        <v>1401</v>
      </c>
      <c r="L136" s="136" t="s">
        <v>1402</v>
      </c>
      <c r="M136" s="152" t="s">
        <v>1403</v>
      </c>
      <c r="N136" s="152" t="s">
        <v>1404</v>
      </c>
      <c r="O136" s="137">
        <v>3808</v>
      </c>
      <c r="P136" s="156">
        <v>2.0138888888888894E-2</v>
      </c>
      <c r="Q136" s="157">
        <v>2.0138888889050577E-2</v>
      </c>
      <c r="R136" s="158">
        <v>336.56542834669784</v>
      </c>
      <c r="S136" s="143">
        <v>212</v>
      </c>
      <c r="T136" s="87">
        <v>4</v>
      </c>
      <c r="U136" s="144" t="s">
        <v>1366</v>
      </c>
      <c r="V136" s="136" t="s">
        <v>1096</v>
      </c>
      <c r="W136" s="145">
        <v>36</v>
      </c>
      <c r="X136" s="144">
        <v>6600</v>
      </c>
      <c r="Y136" s="146">
        <v>9</v>
      </c>
      <c r="Z136" s="147" t="s">
        <v>827</v>
      </c>
      <c r="AA136" s="136" t="s">
        <v>778</v>
      </c>
      <c r="AB136" s="150" t="s">
        <v>958</v>
      </c>
      <c r="AC136" s="150" t="s">
        <v>95</v>
      </c>
      <c r="AD136" s="149"/>
      <c r="AE136" s="150">
        <v>5</v>
      </c>
      <c r="AF136" s="151" t="s">
        <v>1165</v>
      </c>
      <c r="AG136" s="152">
        <v>20</v>
      </c>
      <c r="AH136" s="137" t="s">
        <v>1010</v>
      </c>
      <c r="AI136" s="153"/>
      <c r="AJ136" s="154" t="s">
        <v>1038</v>
      </c>
      <c r="AK136" s="160"/>
      <c r="AL136" s="106"/>
      <c r="AM136" s="106"/>
      <c r="AN136" s="106"/>
      <c r="AO136" s="106"/>
      <c r="AP136" s="106"/>
      <c r="AQ136" s="106"/>
      <c r="AR136" s="106"/>
      <c r="AS136" s="106"/>
      <c r="AT136" s="106"/>
      <c r="AU136" s="106"/>
      <c r="AV136" s="106"/>
      <c r="AW136" s="106"/>
      <c r="AX136" s="106"/>
      <c r="AY136" s="106"/>
      <c r="AZ136" s="106"/>
      <c r="BA136" s="106"/>
      <c r="BB136" s="106"/>
      <c r="BC136" s="106"/>
      <c r="BD136" s="106"/>
      <c r="BE136" s="106"/>
      <c r="BF136" s="106"/>
      <c r="BG136" s="106"/>
      <c r="BH136" s="106"/>
      <c r="BI136" s="106"/>
      <c r="BJ136" s="106"/>
      <c r="BK136" s="106"/>
      <c r="BL136" s="106"/>
      <c r="BM136" s="106"/>
      <c r="BN136" s="106"/>
      <c r="BO136" s="106"/>
      <c r="BP136" s="106"/>
      <c r="BQ136" s="106"/>
      <c r="BR136" s="106"/>
      <c r="BS136" s="106"/>
      <c r="BT136" s="106"/>
      <c r="BU136" s="106"/>
      <c r="BV136" s="106"/>
      <c r="BW136" s="106"/>
      <c r="BX136" s="106"/>
      <c r="BY136" s="106"/>
      <c r="BZ136" s="106"/>
      <c r="CA136" s="106"/>
      <c r="CB136" s="106"/>
      <c r="CC136" s="106"/>
      <c r="CD136" s="106"/>
      <c r="CE136" s="106"/>
      <c r="CF136" s="106"/>
      <c r="CG136" s="106"/>
      <c r="CH136" s="106"/>
      <c r="CI136" s="106"/>
      <c r="CJ136" s="106"/>
      <c r="CK136" s="106"/>
      <c r="CL136" s="106"/>
      <c r="CM136" s="106"/>
      <c r="CN136" s="106"/>
      <c r="CO136" s="106"/>
      <c r="CP136" s="106"/>
      <c r="CQ136" s="106"/>
      <c r="CR136" s="106"/>
      <c r="CS136" s="106"/>
      <c r="CT136" s="106"/>
      <c r="CU136" s="106"/>
      <c r="CV136" s="106"/>
      <c r="CW136" s="106"/>
      <c r="CX136" s="106"/>
      <c r="CY136" s="106"/>
      <c r="CZ136" s="106"/>
      <c r="DA136" s="106"/>
      <c r="DB136" s="106"/>
      <c r="DC136" s="106"/>
      <c r="DD136" s="106"/>
      <c r="DE136" s="106"/>
      <c r="DF136" s="106"/>
      <c r="DG136" s="106"/>
      <c r="DH136" s="106"/>
      <c r="DI136" s="106"/>
      <c r="DJ136" s="106"/>
      <c r="DK136" s="106"/>
      <c r="DL136" s="106"/>
      <c r="DM136" s="106"/>
      <c r="DN136" s="106"/>
      <c r="DO136" s="106"/>
      <c r="DP136" s="106"/>
      <c r="DQ136" s="106"/>
      <c r="DR136" s="106"/>
      <c r="DS136" s="106"/>
      <c r="DT136" s="106"/>
      <c r="DU136" s="106"/>
      <c r="DV136" s="106"/>
      <c r="DW136" s="106"/>
      <c r="DX136" s="106"/>
      <c r="DY136" s="106"/>
      <c r="DZ136" s="106"/>
      <c r="EA136" s="106"/>
      <c r="EB136" s="106"/>
      <c r="EC136" s="106"/>
      <c r="ED136" s="106"/>
      <c r="EE136" s="106"/>
      <c r="EF136" s="106"/>
      <c r="EG136" s="106"/>
      <c r="EH136" s="106"/>
      <c r="EI136" s="106"/>
      <c r="EJ136" s="106"/>
      <c r="EK136" s="106"/>
      <c r="EL136" s="106"/>
      <c r="EM136" s="106"/>
      <c r="EN136" s="106"/>
      <c r="EO136" s="106"/>
      <c r="EP136" s="106"/>
      <c r="EQ136" s="106"/>
      <c r="ER136" s="106"/>
      <c r="ES136" s="106"/>
      <c r="ET136" s="106"/>
      <c r="EU136" s="106"/>
      <c r="EV136" s="106"/>
      <c r="EW136" s="106"/>
      <c r="EX136" s="106"/>
      <c r="EY136" s="106"/>
      <c r="EZ136" s="106"/>
      <c r="FA136" s="106"/>
      <c r="FB136" s="106"/>
      <c r="FC136" s="106"/>
      <c r="FD136" s="106"/>
      <c r="FE136" s="106"/>
      <c r="FF136" s="106"/>
      <c r="FG136" s="106"/>
      <c r="FH136" s="106"/>
      <c r="FI136" s="106"/>
      <c r="FJ136" s="106"/>
    </row>
    <row r="137" spans="1:166">
      <c r="A137" s="135">
        <v>40768</v>
      </c>
      <c r="B137" s="136" t="s">
        <v>911</v>
      </c>
      <c r="C137" s="137" t="s">
        <v>76</v>
      </c>
      <c r="D137" s="138">
        <v>6.25E-2</v>
      </c>
      <c r="E137" s="136" t="s">
        <v>1405</v>
      </c>
      <c r="F137" s="136" t="s">
        <v>1406</v>
      </c>
      <c r="G137" s="152" t="s">
        <v>1403</v>
      </c>
      <c r="H137" s="152" t="s">
        <v>1404</v>
      </c>
      <c r="I137" s="137">
        <v>3808</v>
      </c>
      <c r="J137" s="138">
        <v>8.3333333333333329E-2</v>
      </c>
      <c r="K137" s="136" t="s">
        <v>1407</v>
      </c>
      <c r="L137" s="136" t="s">
        <v>1408</v>
      </c>
      <c r="M137" s="152" t="s">
        <v>1409</v>
      </c>
      <c r="N137" s="152" t="s">
        <v>1410</v>
      </c>
      <c r="O137" s="137">
        <v>3815</v>
      </c>
      <c r="P137" s="156">
        <v>2.0833333333333329E-2</v>
      </c>
      <c r="Q137" s="157">
        <v>2.0833333335758653E-2</v>
      </c>
      <c r="R137" s="158">
        <v>107.55840304295694</v>
      </c>
      <c r="S137" s="143">
        <v>209</v>
      </c>
      <c r="T137" s="87">
        <v>5</v>
      </c>
      <c r="U137" s="144" t="s">
        <v>1366</v>
      </c>
      <c r="V137" s="136" t="s">
        <v>1096</v>
      </c>
      <c r="W137" s="145">
        <v>36</v>
      </c>
      <c r="X137" s="144">
        <v>6600</v>
      </c>
      <c r="Y137" s="146">
        <v>9</v>
      </c>
      <c r="Z137" s="147" t="s">
        <v>827</v>
      </c>
      <c r="AA137" s="136" t="s">
        <v>778</v>
      </c>
      <c r="AB137" s="150" t="s">
        <v>958</v>
      </c>
      <c r="AC137" s="150" t="s">
        <v>95</v>
      </c>
      <c r="AD137" s="149"/>
      <c r="AE137" s="150">
        <v>6</v>
      </c>
      <c r="AF137" s="151" t="s">
        <v>1165</v>
      </c>
      <c r="AG137" s="152">
        <v>25</v>
      </c>
      <c r="AH137" s="137" t="s">
        <v>1010</v>
      </c>
      <c r="AI137" s="153"/>
      <c r="AJ137" s="161"/>
      <c r="AK137" s="160"/>
      <c r="AL137" s="106"/>
      <c r="AM137" s="106"/>
      <c r="AN137" s="106"/>
      <c r="AO137" s="106"/>
      <c r="AP137" s="106"/>
      <c r="AQ137" s="106"/>
      <c r="AR137" s="106"/>
      <c r="AS137" s="106"/>
      <c r="AT137" s="106"/>
      <c r="AU137" s="106"/>
      <c r="AV137" s="106"/>
      <c r="AW137" s="106"/>
      <c r="AX137" s="106"/>
      <c r="AY137" s="106"/>
      <c r="AZ137" s="106"/>
      <c r="BA137" s="106"/>
      <c r="BB137" s="106"/>
      <c r="BC137" s="106"/>
      <c r="BD137" s="106"/>
      <c r="BE137" s="106"/>
      <c r="BF137" s="106"/>
      <c r="BG137" s="106"/>
      <c r="BH137" s="106"/>
      <c r="BI137" s="106"/>
      <c r="BJ137" s="106"/>
      <c r="BK137" s="106"/>
      <c r="BL137" s="106"/>
      <c r="BM137" s="106"/>
      <c r="BN137" s="106"/>
      <c r="BO137" s="106"/>
      <c r="BP137" s="106"/>
      <c r="BQ137" s="106"/>
      <c r="BR137" s="106"/>
      <c r="BS137" s="106"/>
      <c r="BT137" s="106"/>
      <c r="BU137" s="106"/>
      <c r="BV137" s="106"/>
      <c r="BW137" s="106"/>
      <c r="BX137" s="106"/>
      <c r="BY137" s="106"/>
      <c r="BZ137" s="106"/>
      <c r="CA137" s="106"/>
      <c r="CB137" s="106"/>
      <c r="CC137" s="106"/>
      <c r="CD137" s="106"/>
      <c r="CE137" s="106"/>
      <c r="CF137" s="106"/>
      <c r="CG137" s="106"/>
      <c r="CH137" s="106"/>
      <c r="CI137" s="106"/>
      <c r="CJ137" s="106"/>
      <c r="CK137" s="106"/>
      <c r="CL137" s="106"/>
      <c r="CM137" s="106"/>
      <c r="CN137" s="106"/>
      <c r="CO137" s="106"/>
      <c r="CP137" s="106"/>
      <c r="CQ137" s="106"/>
      <c r="CR137" s="106"/>
      <c r="CS137" s="106"/>
      <c r="CT137" s="106"/>
      <c r="CU137" s="106"/>
      <c r="CV137" s="106"/>
      <c r="CW137" s="106"/>
      <c r="CX137" s="106"/>
      <c r="CY137" s="106"/>
      <c r="CZ137" s="106"/>
      <c r="DA137" s="106"/>
      <c r="DB137" s="106"/>
      <c r="DC137" s="106"/>
      <c r="DD137" s="106"/>
      <c r="DE137" s="106"/>
      <c r="DF137" s="106"/>
      <c r="DG137" s="106"/>
      <c r="DH137" s="106"/>
      <c r="DI137" s="106"/>
      <c r="DJ137" s="106"/>
      <c r="DK137" s="106"/>
      <c r="DL137" s="106"/>
      <c r="DM137" s="106"/>
      <c r="DN137" s="106"/>
      <c r="DO137" s="106"/>
      <c r="DP137" s="106"/>
      <c r="DQ137" s="106"/>
      <c r="DR137" s="106"/>
      <c r="DS137" s="106"/>
      <c r="DT137" s="106"/>
      <c r="DU137" s="106"/>
      <c r="DV137" s="106"/>
      <c r="DW137" s="106"/>
      <c r="DX137" s="106"/>
      <c r="DY137" s="106"/>
      <c r="DZ137" s="106"/>
      <c r="EA137" s="106"/>
      <c r="EB137" s="106"/>
      <c r="EC137" s="106"/>
      <c r="ED137" s="106"/>
      <c r="EE137" s="106"/>
      <c r="EF137" s="106"/>
      <c r="EG137" s="106"/>
      <c r="EH137" s="106"/>
      <c r="EI137" s="106"/>
      <c r="EJ137" s="106"/>
      <c r="EK137" s="106"/>
      <c r="EL137" s="106"/>
      <c r="EM137" s="106"/>
      <c r="EN137" s="106"/>
      <c r="EO137" s="106"/>
      <c r="EP137" s="106"/>
      <c r="EQ137" s="106"/>
      <c r="ER137" s="106"/>
      <c r="ES137" s="106"/>
      <c r="ET137" s="106"/>
      <c r="EU137" s="106"/>
      <c r="EV137" s="106"/>
      <c r="EW137" s="106"/>
      <c r="EX137" s="106"/>
      <c r="EY137" s="106"/>
      <c r="EZ137" s="106"/>
      <c r="FA137" s="106"/>
      <c r="FB137" s="106"/>
      <c r="FC137" s="106"/>
      <c r="FD137" s="106"/>
      <c r="FE137" s="106"/>
      <c r="FF137" s="106"/>
      <c r="FG137" s="106"/>
      <c r="FH137" s="106"/>
      <c r="FI137" s="106"/>
      <c r="FJ137" s="106"/>
    </row>
    <row r="138" spans="1:166">
      <c r="A138" s="135">
        <v>40768</v>
      </c>
      <c r="B138" s="136" t="s">
        <v>1256</v>
      </c>
      <c r="C138" s="137" t="s">
        <v>76</v>
      </c>
      <c r="D138" s="138">
        <v>8.3333333333333329E-2</v>
      </c>
      <c r="E138" s="136" t="s">
        <v>1411</v>
      </c>
      <c r="F138" s="136" t="s">
        <v>1412</v>
      </c>
      <c r="G138" s="152" t="s">
        <v>1409</v>
      </c>
      <c r="H138" s="152" t="s">
        <v>1410</v>
      </c>
      <c r="I138" s="137">
        <v>3815</v>
      </c>
      <c r="J138" s="138">
        <v>0.10347222222222223</v>
      </c>
      <c r="K138" s="136" t="s">
        <v>1413</v>
      </c>
      <c r="L138" s="136" t="s">
        <v>1414</v>
      </c>
      <c r="M138" s="152" t="s">
        <v>1415</v>
      </c>
      <c r="N138" s="152" t="s">
        <v>1416</v>
      </c>
      <c r="O138" s="137">
        <v>3815</v>
      </c>
      <c r="P138" s="156">
        <v>2.0138888888888901E-2</v>
      </c>
      <c r="Q138" s="157">
        <v>2.0138888889050577E-2</v>
      </c>
      <c r="R138" s="158">
        <v>219.98700242266108</v>
      </c>
      <c r="S138" s="143">
        <v>213</v>
      </c>
      <c r="T138" s="87">
        <v>4</v>
      </c>
      <c r="U138" s="144" t="s">
        <v>1366</v>
      </c>
      <c r="V138" s="136" t="s">
        <v>1096</v>
      </c>
      <c r="W138" s="145">
        <v>36</v>
      </c>
      <c r="X138" s="144">
        <v>6600</v>
      </c>
      <c r="Y138" s="146">
        <v>9</v>
      </c>
      <c r="Z138" s="147" t="s">
        <v>827</v>
      </c>
      <c r="AA138" s="136" t="s">
        <v>778</v>
      </c>
      <c r="AB138" s="150" t="s">
        <v>958</v>
      </c>
      <c r="AC138" s="150" t="s">
        <v>95</v>
      </c>
      <c r="AD138" s="149"/>
      <c r="AE138" s="150">
        <v>6</v>
      </c>
      <c r="AF138" s="151" t="s">
        <v>1165</v>
      </c>
      <c r="AG138" s="152">
        <v>25</v>
      </c>
      <c r="AH138" s="137" t="s">
        <v>1010</v>
      </c>
      <c r="AI138" s="153"/>
      <c r="AJ138" s="161"/>
      <c r="AK138" s="160"/>
      <c r="AL138" s="106"/>
      <c r="AM138" s="106"/>
      <c r="AN138" s="106"/>
      <c r="AO138" s="106"/>
      <c r="AP138" s="106"/>
      <c r="AQ138" s="106"/>
      <c r="AR138" s="106"/>
      <c r="AS138" s="106"/>
      <c r="AT138" s="106"/>
      <c r="AU138" s="106"/>
      <c r="AV138" s="106"/>
      <c r="AW138" s="106"/>
      <c r="AX138" s="106"/>
      <c r="AY138" s="106"/>
      <c r="AZ138" s="106"/>
      <c r="BA138" s="106"/>
      <c r="BB138" s="106"/>
      <c r="BC138" s="106"/>
      <c r="BD138" s="106"/>
      <c r="BE138" s="106"/>
      <c r="BF138" s="106"/>
      <c r="BG138" s="106"/>
      <c r="BH138" s="106"/>
      <c r="BI138" s="106"/>
      <c r="BJ138" s="106"/>
      <c r="BK138" s="106"/>
      <c r="BL138" s="106"/>
      <c r="BM138" s="106"/>
      <c r="BN138" s="106"/>
      <c r="BO138" s="106"/>
      <c r="BP138" s="106"/>
      <c r="BQ138" s="106"/>
      <c r="BR138" s="106"/>
      <c r="BS138" s="106"/>
      <c r="BT138" s="106"/>
      <c r="BU138" s="106"/>
      <c r="BV138" s="106"/>
      <c r="BW138" s="106"/>
      <c r="BX138" s="106"/>
      <c r="BY138" s="106"/>
      <c r="BZ138" s="106"/>
      <c r="CA138" s="106"/>
      <c r="CB138" s="106"/>
      <c r="CC138" s="106"/>
      <c r="CD138" s="106"/>
      <c r="CE138" s="106"/>
      <c r="CF138" s="106"/>
      <c r="CG138" s="106"/>
      <c r="CH138" s="106"/>
      <c r="CI138" s="106"/>
      <c r="CJ138" s="106"/>
      <c r="CK138" s="106"/>
      <c r="CL138" s="106"/>
      <c r="CM138" s="106"/>
      <c r="CN138" s="106"/>
      <c r="CO138" s="106"/>
      <c r="CP138" s="106"/>
      <c r="CQ138" s="106"/>
      <c r="CR138" s="106"/>
      <c r="CS138" s="106"/>
      <c r="CT138" s="106"/>
      <c r="CU138" s="106"/>
      <c r="CV138" s="106"/>
      <c r="CW138" s="106"/>
      <c r="CX138" s="106"/>
      <c r="CY138" s="106"/>
      <c r="CZ138" s="106"/>
      <c r="DA138" s="106"/>
      <c r="DB138" s="106"/>
      <c r="DC138" s="106"/>
      <c r="DD138" s="106"/>
      <c r="DE138" s="106"/>
      <c r="DF138" s="106"/>
      <c r="DG138" s="106"/>
      <c r="DH138" s="106"/>
      <c r="DI138" s="106"/>
      <c r="DJ138" s="106"/>
      <c r="DK138" s="106"/>
      <c r="DL138" s="106"/>
      <c r="DM138" s="106"/>
      <c r="DN138" s="106"/>
      <c r="DO138" s="106"/>
      <c r="DP138" s="106"/>
      <c r="DQ138" s="106"/>
      <c r="DR138" s="106"/>
      <c r="DS138" s="106"/>
      <c r="DT138" s="106"/>
      <c r="DU138" s="106"/>
      <c r="DV138" s="106"/>
      <c r="DW138" s="106"/>
      <c r="DX138" s="106"/>
      <c r="DY138" s="106"/>
      <c r="DZ138" s="106"/>
      <c r="EA138" s="106"/>
      <c r="EB138" s="106"/>
      <c r="EC138" s="106"/>
      <c r="ED138" s="106"/>
      <c r="EE138" s="106"/>
      <c r="EF138" s="106"/>
      <c r="EG138" s="106"/>
      <c r="EH138" s="106"/>
      <c r="EI138" s="106"/>
      <c r="EJ138" s="106"/>
      <c r="EK138" s="106"/>
      <c r="EL138" s="106"/>
      <c r="EM138" s="106"/>
      <c r="EN138" s="106"/>
      <c r="EO138" s="106"/>
      <c r="EP138" s="106"/>
      <c r="EQ138" s="106"/>
      <c r="ER138" s="106"/>
      <c r="ES138" s="106"/>
      <c r="ET138" s="106"/>
      <c r="EU138" s="106"/>
      <c r="EV138" s="106"/>
      <c r="EW138" s="106"/>
      <c r="EX138" s="106"/>
      <c r="EY138" s="106"/>
      <c r="EZ138" s="106"/>
      <c r="FA138" s="106"/>
      <c r="FB138" s="106"/>
      <c r="FC138" s="106"/>
      <c r="FD138" s="106"/>
      <c r="FE138" s="106"/>
      <c r="FF138" s="106"/>
      <c r="FG138" s="106"/>
      <c r="FH138" s="106"/>
      <c r="FI138" s="106"/>
      <c r="FJ138" s="106"/>
    </row>
    <row r="139" spans="1:166">
      <c r="A139" s="135">
        <v>40768</v>
      </c>
      <c r="B139" s="136" t="s">
        <v>264</v>
      </c>
      <c r="C139" s="137" t="s">
        <v>76</v>
      </c>
      <c r="D139" s="138">
        <v>0.10347222222222223</v>
      </c>
      <c r="E139" s="136" t="s">
        <v>1413</v>
      </c>
      <c r="F139" s="136" t="s">
        <v>1414</v>
      </c>
      <c r="G139" s="152" t="s">
        <v>1415</v>
      </c>
      <c r="H139" s="152" t="s">
        <v>1416</v>
      </c>
      <c r="I139" s="137">
        <v>3815</v>
      </c>
      <c r="J139" s="138">
        <v>0.12152777777777778</v>
      </c>
      <c r="K139" s="136" t="s">
        <v>1417</v>
      </c>
      <c r="L139" s="136" t="s">
        <v>1418</v>
      </c>
      <c r="M139" s="152" t="s">
        <v>1419</v>
      </c>
      <c r="N139" s="152" t="s">
        <v>1420</v>
      </c>
      <c r="O139" s="137">
        <v>3812</v>
      </c>
      <c r="P139" s="156">
        <v>1.8055555555555547E-2</v>
      </c>
      <c r="Q139" s="157">
        <v>1.8055555556202307E-2</v>
      </c>
      <c r="R139" s="158">
        <v>3.4526722437025517</v>
      </c>
      <c r="S139" s="143">
        <v>215</v>
      </c>
      <c r="T139" s="87">
        <v>4</v>
      </c>
      <c r="U139" s="144" t="s">
        <v>1366</v>
      </c>
      <c r="V139" s="136" t="s">
        <v>1096</v>
      </c>
      <c r="W139" s="145">
        <v>36</v>
      </c>
      <c r="X139" s="144">
        <v>6600</v>
      </c>
      <c r="Y139" s="146">
        <v>9</v>
      </c>
      <c r="Z139" s="159" t="s">
        <v>827</v>
      </c>
      <c r="AA139" s="136" t="s">
        <v>778</v>
      </c>
      <c r="AB139" s="150" t="s">
        <v>958</v>
      </c>
      <c r="AC139" s="150" t="s">
        <v>95</v>
      </c>
      <c r="AD139" s="149"/>
      <c r="AE139" s="150">
        <v>6</v>
      </c>
      <c r="AF139" s="165" t="s">
        <v>1165</v>
      </c>
      <c r="AG139" s="152">
        <v>23</v>
      </c>
      <c r="AH139" s="137" t="s">
        <v>1010</v>
      </c>
      <c r="AI139" s="153"/>
      <c r="AJ139" s="161"/>
      <c r="AK139" s="160"/>
      <c r="AL139" s="106"/>
      <c r="AM139" s="106"/>
      <c r="AN139" s="106"/>
      <c r="AO139" s="106"/>
      <c r="AP139" s="106"/>
      <c r="AQ139" s="106"/>
      <c r="AR139" s="106"/>
      <c r="AS139" s="106"/>
      <c r="AT139" s="106"/>
      <c r="AU139" s="106"/>
      <c r="AV139" s="106"/>
      <c r="AW139" s="106"/>
      <c r="AX139" s="106"/>
      <c r="AY139" s="106"/>
      <c r="AZ139" s="106"/>
      <c r="BA139" s="106"/>
      <c r="BB139" s="106"/>
      <c r="BC139" s="106"/>
      <c r="BD139" s="106"/>
      <c r="BE139" s="106"/>
      <c r="BF139" s="106"/>
      <c r="BG139" s="106"/>
      <c r="BH139" s="106"/>
      <c r="BI139" s="106"/>
      <c r="BJ139" s="106"/>
      <c r="BK139" s="106"/>
      <c r="BL139" s="106"/>
      <c r="BM139" s="106"/>
      <c r="BN139" s="106"/>
      <c r="BO139" s="106"/>
      <c r="BP139" s="106"/>
      <c r="BQ139" s="106"/>
      <c r="BR139" s="106"/>
      <c r="BS139" s="106"/>
      <c r="BT139" s="106"/>
      <c r="BU139" s="106"/>
      <c r="BV139" s="106"/>
      <c r="BW139" s="106"/>
      <c r="BX139" s="106"/>
      <c r="BY139" s="106"/>
      <c r="BZ139" s="106"/>
      <c r="CA139" s="106"/>
      <c r="CB139" s="106"/>
      <c r="CC139" s="106"/>
      <c r="CD139" s="106"/>
      <c r="CE139" s="106"/>
      <c r="CF139" s="106"/>
      <c r="CG139" s="106"/>
      <c r="CH139" s="106"/>
      <c r="CI139" s="106"/>
      <c r="CJ139" s="106"/>
      <c r="CK139" s="106"/>
      <c r="CL139" s="106"/>
      <c r="CM139" s="106"/>
      <c r="CN139" s="106"/>
      <c r="CO139" s="106"/>
      <c r="CP139" s="106"/>
      <c r="CQ139" s="106"/>
      <c r="CR139" s="106"/>
      <c r="CS139" s="106"/>
      <c r="CT139" s="106"/>
      <c r="CU139" s="106"/>
      <c r="CV139" s="106"/>
      <c r="CW139" s="106"/>
      <c r="CX139" s="106"/>
      <c r="CY139" s="106"/>
      <c r="CZ139" s="106"/>
      <c r="DA139" s="106"/>
      <c r="DB139" s="106"/>
      <c r="DC139" s="106"/>
      <c r="DD139" s="106"/>
      <c r="DE139" s="106"/>
      <c r="DF139" s="106"/>
      <c r="DG139" s="106"/>
      <c r="DH139" s="106"/>
      <c r="DI139" s="106"/>
      <c r="DJ139" s="106"/>
      <c r="DK139" s="106"/>
      <c r="DL139" s="106"/>
      <c r="DM139" s="106"/>
      <c r="DN139" s="106"/>
      <c r="DO139" s="106"/>
      <c r="DP139" s="106"/>
      <c r="DQ139" s="106"/>
      <c r="DR139" s="106"/>
      <c r="DS139" s="106"/>
      <c r="DT139" s="106"/>
      <c r="DU139" s="106"/>
      <c r="DV139" s="106"/>
      <c r="DW139" s="106"/>
      <c r="DX139" s="106"/>
      <c r="DY139" s="106"/>
      <c r="DZ139" s="106"/>
      <c r="EA139" s="106"/>
      <c r="EB139" s="106"/>
      <c r="EC139" s="106"/>
      <c r="ED139" s="106"/>
      <c r="EE139" s="106"/>
      <c r="EF139" s="106"/>
      <c r="EG139" s="106"/>
      <c r="EH139" s="106"/>
      <c r="EI139" s="106"/>
      <c r="EJ139" s="106"/>
      <c r="EK139" s="106"/>
      <c r="EL139" s="106"/>
      <c r="EM139" s="106"/>
      <c r="EN139" s="106"/>
      <c r="EO139" s="106"/>
      <c r="EP139" s="106"/>
      <c r="EQ139" s="106"/>
      <c r="ER139" s="106"/>
      <c r="ES139" s="106"/>
      <c r="ET139" s="106"/>
      <c r="EU139" s="106"/>
      <c r="EV139" s="106"/>
      <c r="EW139" s="106"/>
      <c r="EX139" s="106"/>
      <c r="EY139" s="106"/>
      <c r="EZ139" s="106"/>
      <c r="FA139" s="106"/>
      <c r="FB139" s="106"/>
      <c r="FC139" s="106"/>
      <c r="FD139" s="106"/>
      <c r="FE139" s="106"/>
      <c r="FF139" s="106"/>
      <c r="FG139" s="106"/>
      <c r="FH139" s="106"/>
      <c r="FI139" s="106"/>
      <c r="FJ139" s="106"/>
    </row>
    <row r="140" spans="1:166">
      <c r="A140" s="135">
        <v>40768</v>
      </c>
      <c r="B140" s="136" t="s">
        <v>264</v>
      </c>
      <c r="C140" s="137" t="s">
        <v>76</v>
      </c>
      <c r="D140" s="138">
        <v>0.12152777777777778</v>
      </c>
      <c r="E140" s="136" t="s">
        <v>1417</v>
      </c>
      <c r="F140" s="136" t="s">
        <v>1418</v>
      </c>
      <c r="G140" s="152" t="s">
        <v>1419</v>
      </c>
      <c r="H140" s="152" t="s">
        <v>1420</v>
      </c>
      <c r="I140" s="137">
        <v>3812</v>
      </c>
      <c r="J140" s="138">
        <v>0.14583333333333334</v>
      </c>
      <c r="K140" s="136" t="s">
        <v>1421</v>
      </c>
      <c r="L140" s="136" t="s">
        <v>1422</v>
      </c>
      <c r="M140" s="152" t="s">
        <v>1423</v>
      </c>
      <c r="N140" s="152" t="s">
        <v>1424</v>
      </c>
      <c r="O140" s="137">
        <v>3816</v>
      </c>
      <c r="P140" s="156">
        <v>2.4305555555555566E-2</v>
      </c>
      <c r="Q140" s="157">
        <v>2.4305555554747116E-2</v>
      </c>
      <c r="R140" s="158">
        <v>4.7092965610301167</v>
      </c>
      <c r="S140" s="143">
        <v>218</v>
      </c>
      <c r="T140" s="87">
        <v>5</v>
      </c>
      <c r="U140" s="144" t="s">
        <v>1366</v>
      </c>
      <c r="V140" s="136" t="s">
        <v>1096</v>
      </c>
      <c r="W140" s="145">
        <v>36</v>
      </c>
      <c r="X140" s="144">
        <v>6600</v>
      </c>
      <c r="Y140" s="146">
        <v>9</v>
      </c>
      <c r="Z140" s="159" t="s">
        <v>827</v>
      </c>
      <c r="AA140" s="136" t="s">
        <v>778</v>
      </c>
      <c r="AB140" s="150" t="s">
        <v>1172</v>
      </c>
      <c r="AC140" s="150" t="s">
        <v>95</v>
      </c>
      <c r="AD140" s="149"/>
      <c r="AE140" s="150">
        <v>6</v>
      </c>
      <c r="AF140" s="165" t="s">
        <v>1165</v>
      </c>
      <c r="AG140" s="152">
        <v>26</v>
      </c>
      <c r="AH140" s="137" t="s">
        <v>1010</v>
      </c>
      <c r="AI140" s="153"/>
      <c r="AJ140" s="154" t="s">
        <v>1425</v>
      </c>
      <c r="AK140" s="160"/>
      <c r="AL140" s="106"/>
      <c r="AM140" s="106"/>
      <c r="AN140" s="106"/>
      <c r="AO140" s="106"/>
      <c r="AP140" s="106"/>
      <c r="AQ140" s="106"/>
      <c r="AR140" s="106"/>
      <c r="AS140" s="106"/>
      <c r="AT140" s="106"/>
      <c r="AU140" s="106"/>
      <c r="AV140" s="106"/>
      <c r="AW140" s="106"/>
      <c r="AX140" s="106"/>
      <c r="AY140" s="106"/>
      <c r="AZ140" s="106"/>
      <c r="BA140" s="106"/>
      <c r="BB140" s="106"/>
      <c r="BC140" s="106"/>
      <c r="BD140" s="106"/>
      <c r="BE140" s="106"/>
      <c r="BF140" s="106"/>
      <c r="BG140" s="106"/>
      <c r="BH140" s="106"/>
      <c r="BI140" s="106"/>
      <c r="BJ140" s="106"/>
      <c r="BK140" s="106"/>
      <c r="BL140" s="106"/>
      <c r="BM140" s="106"/>
      <c r="BN140" s="106"/>
      <c r="BO140" s="106"/>
      <c r="BP140" s="106"/>
      <c r="BQ140" s="106"/>
      <c r="BR140" s="106"/>
      <c r="BS140" s="106"/>
      <c r="BT140" s="106"/>
      <c r="BU140" s="106"/>
      <c r="BV140" s="106"/>
      <c r="BW140" s="106"/>
      <c r="BX140" s="106"/>
      <c r="BY140" s="106"/>
      <c r="BZ140" s="106"/>
      <c r="CA140" s="106"/>
      <c r="CB140" s="106"/>
      <c r="CC140" s="106"/>
      <c r="CD140" s="106"/>
      <c r="CE140" s="106"/>
      <c r="CF140" s="106"/>
      <c r="CG140" s="106"/>
      <c r="CH140" s="106"/>
      <c r="CI140" s="106"/>
      <c r="CJ140" s="106"/>
      <c r="CK140" s="106"/>
      <c r="CL140" s="106"/>
      <c r="CM140" s="106"/>
      <c r="CN140" s="106"/>
      <c r="CO140" s="106"/>
      <c r="CP140" s="106"/>
      <c r="CQ140" s="106"/>
      <c r="CR140" s="106"/>
      <c r="CS140" s="106"/>
      <c r="CT140" s="106"/>
      <c r="CU140" s="106"/>
      <c r="CV140" s="106"/>
      <c r="CW140" s="106"/>
      <c r="CX140" s="106"/>
      <c r="CY140" s="106"/>
      <c r="CZ140" s="106"/>
      <c r="DA140" s="106"/>
      <c r="DB140" s="106"/>
      <c r="DC140" s="106"/>
      <c r="DD140" s="106"/>
      <c r="DE140" s="106"/>
      <c r="DF140" s="106"/>
      <c r="DG140" s="106"/>
      <c r="DH140" s="106"/>
      <c r="DI140" s="106"/>
      <c r="DJ140" s="106"/>
      <c r="DK140" s="106"/>
      <c r="DL140" s="106"/>
      <c r="DM140" s="106"/>
      <c r="DN140" s="106"/>
      <c r="DO140" s="106"/>
      <c r="DP140" s="106"/>
      <c r="DQ140" s="106"/>
      <c r="DR140" s="106"/>
      <c r="DS140" s="106"/>
      <c r="DT140" s="106"/>
      <c r="DU140" s="106"/>
      <c r="DV140" s="106"/>
      <c r="DW140" s="106"/>
      <c r="DX140" s="106"/>
      <c r="DY140" s="106"/>
      <c r="DZ140" s="106"/>
      <c r="EA140" s="106"/>
      <c r="EB140" s="106"/>
      <c r="EC140" s="106"/>
      <c r="ED140" s="106"/>
      <c r="EE140" s="106"/>
      <c r="EF140" s="106"/>
      <c r="EG140" s="106"/>
      <c r="EH140" s="106"/>
      <c r="EI140" s="106"/>
      <c r="EJ140" s="106"/>
      <c r="EK140" s="106"/>
      <c r="EL140" s="106"/>
      <c r="EM140" s="106"/>
      <c r="EN140" s="106"/>
      <c r="EO140" s="106"/>
      <c r="EP140" s="106"/>
      <c r="EQ140" s="106"/>
      <c r="ER140" s="106"/>
      <c r="ES140" s="106"/>
      <c r="ET140" s="106"/>
      <c r="EU140" s="106"/>
      <c r="EV140" s="106"/>
      <c r="EW140" s="106"/>
      <c r="EX140" s="106"/>
      <c r="EY140" s="106"/>
      <c r="EZ140" s="106"/>
      <c r="FA140" s="106"/>
      <c r="FB140" s="106"/>
      <c r="FC140" s="106"/>
      <c r="FD140" s="106"/>
      <c r="FE140" s="106"/>
      <c r="FF140" s="106"/>
      <c r="FG140" s="106"/>
      <c r="FH140" s="106"/>
      <c r="FI140" s="106"/>
      <c r="FJ140" s="106"/>
    </row>
    <row r="141" spans="1:166">
      <c r="A141" s="135">
        <v>40768</v>
      </c>
      <c r="B141" s="136" t="s">
        <v>264</v>
      </c>
      <c r="C141" s="137" t="s">
        <v>76</v>
      </c>
      <c r="D141" s="138">
        <v>0.14583333333333334</v>
      </c>
      <c r="E141" s="136" t="s">
        <v>1421</v>
      </c>
      <c r="F141" s="136" t="s">
        <v>1422</v>
      </c>
      <c r="G141" s="152" t="s">
        <v>1423</v>
      </c>
      <c r="H141" s="152" t="s">
        <v>1424</v>
      </c>
      <c r="I141" s="137">
        <v>3816</v>
      </c>
      <c r="J141" s="138">
        <v>0.16458333333333333</v>
      </c>
      <c r="K141" s="136" t="s">
        <v>1426</v>
      </c>
      <c r="L141" s="136" t="s">
        <v>1427</v>
      </c>
      <c r="M141" s="152" t="s">
        <v>1428</v>
      </c>
      <c r="N141" s="152" t="s">
        <v>1429</v>
      </c>
      <c r="O141" s="137">
        <v>3815</v>
      </c>
      <c r="P141" s="156">
        <v>1.8749999999999989E-2</v>
      </c>
      <c r="Q141" s="157">
        <v>1.8749999995634425E-2</v>
      </c>
      <c r="R141" s="158">
        <v>3.5761890469714364</v>
      </c>
      <c r="S141" s="143">
        <v>213</v>
      </c>
      <c r="T141" s="87">
        <v>5</v>
      </c>
      <c r="U141" s="144" t="s">
        <v>1366</v>
      </c>
      <c r="V141" s="136" t="s">
        <v>1096</v>
      </c>
      <c r="W141" s="145">
        <v>36</v>
      </c>
      <c r="X141" s="144">
        <v>6600</v>
      </c>
      <c r="Y141" s="146">
        <v>9</v>
      </c>
      <c r="Z141" s="159" t="s">
        <v>827</v>
      </c>
      <c r="AA141" s="136" t="s">
        <v>778</v>
      </c>
      <c r="AB141" s="150" t="s">
        <v>1339</v>
      </c>
      <c r="AC141" s="150" t="s">
        <v>95</v>
      </c>
      <c r="AD141" s="149"/>
      <c r="AE141" s="150">
        <v>6</v>
      </c>
      <c r="AF141" s="165" t="s">
        <v>1165</v>
      </c>
      <c r="AG141" s="152">
        <v>27</v>
      </c>
      <c r="AH141" s="137" t="s">
        <v>1010</v>
      </c>
      <c r="AI141" s="153"/>
      <c r="AJ141" s="154" t="s">
        <v>1430</v>
      </c>
      <c r="AK141" s="160"/>
      <c r="AL141" s="106"/>
      <c r="AM141" s="106"/>
      <c r="AN141" s="106"/>
      <c r="AO141" s="106"/>
      <c r="AP141" s="106"/>
      <c r="AQ141" s="106"/>
      <c r="AR141" s="106"/>
      <c r="AS141" s="106"/>
      <c r="AT141" s="106"/>
      <c r="AU141" s="106"/>
      <c r="AV141" s="106"/>
      <c r="AW141" s="106"/>
      <c r="AX141" s="106"/>
      <c r="AY141" s="106"/>
      <c r="AZ141" s="106"/>
      <c r="BA141" s="106"/>
      <c r="BB141" s="106"/>
      <c r="BC141" s="106"/>
      <c r="BD141" s="106"/>
      <c r="BE141" s="106"/>
      <c r="BF141" s="106"/>
      <c r="BG141" s="106"/>
      <c r="BH141" s="106"/>
      <c r="BI141" s="106"/>
      <c r="BJ141" s="106"/>
      <c r="BK141" s="106"/>
      <c r="BL141" s="106"/>
      <c r="BM141" s="106"/>
      <c r="BN141" s="106"/>
      <c r="BO141" s="106"/>
      <c r="BP141" s="106"/>
      <c r="BQ141" s="106"/>
      <c r="BR141" s="106"/>
      <c r="BS141" s="106"/>
      <c r="BT141" s="106"/>
      <c r="BU141" s="106"/>
      <c r="BV141" s="106"/>
      <c r="BW141" s="106"/>
      <c r="BX141" s="106"/>
      <c r="BY141" s="106"/>
      <c r="BZ141" s="106"/>
      <c r="CA141" s="106"/>
      <c r="CB141" s="106"/>
      <c r="CC141" s="106"/>
      <c r="CD141" s="106"/>
      <c r="CE141" s="106"/>
      <c r="CF141" s="106"/>
      <c r="CG141" s="106"/>
      <c r="CH141" s="106"/>
      <c r="CI141" s="106"/>
      <c r="CJ141" s="106"/>
      <c r="CK141" s="106"/>
      <c r="CL141" s="106"/>
      <c r="CM141" s="106"/>
      <c r="CN141" s="106"/>
      <c r="CO141" s="106"/>
      <c r="CP141" s="106"/>
      <c r="CQ141" s="106"/>
      <c r="CR141" s="106"/>
      <c r="CS141" s="106"/>
      <c r="CT141" s="106"/>
      <c r="CU141" s="106"/>
      <c r="CV141" s="106"/>
      <c r="CW141" s="106"/>
      <c r="CX141" s="106"/>
      <c r="CY141" s="106"/>
      <c r="CZ141" s="106"/>
      <c r="DA141" s="106"/>
      <c r="DB141" s="106"/>
      <c r="DC141" s="106"/>
      <c r="DD141" s="106"/>
      <c r="DE141" s="106"/>
      <c r="DF141" s="106"/>
      <c r="DG141" s="106"/>
      <c r="DH141" s="106"/>
      <c r="DI141" s="106"/>
      <c r="DJ141" s="106"/>
      <c r="DK141" s="106"/>
      <c r="DL141" s="106"/>
      <c r="DM141" s="106"/>
      <c r="DN141" s="106"/>
      <c r="DO141" s="106"/>
      <c r="DP141" s="106"/>
      <c r="DQ141" s="106"/>
      <c r="DR141" s="106"/>
      <c r="DS141" s="106"/>
      <c r="DT141" s="106"/>
      <c r="DU141" s="106"/>
      <c r="DV141" s="106"/>
      <c r="DW141" s="106"/>
      <c r="DX141" s="106"/>
      <c r="DY141" s="106"/>
      <c r="DZ141" s="106"/>
      <c r="EA141" s="106"/>
      <c r="EB141" s="106"/>
      <c r="EC141" s="106"/>
      <c r="ED141" s="106"/>
      <c r="EE141" s="106"/>
      <c r="EF141" s="106"/>
      <c r="EG141" s="106"/>
      <c r="EH141" s="106"/>
      <c r="EI141" s="106"/>
      <c r="EJ141" s="106"/>
      <c r="EK141" s="106"/>
      <c r="EL141" s="106"/>
      <c r="EM141" s="106"/>
      <c r="EN141" s="106"/>
      <c r="EO141" s="106"/>
      <c r="EP141" s="106"/>
      <c r="EQ141" s="106"/>
      <c r="ER141" s="106"/>
      <c r="ES141" s="106"/>
      <c r="ET141" s="106"/>
      <c r="EU141" s="106"/>
      <c r="EV141" s="106"/>
      <c r="EW141" s="106"/>
      <c r="EX141" s="106"/>
      <c r="EY141" s="106"/>
      <c r="EZ141" s="106"/>
      <c r="FA141" s="106"/>
      <c r="FB141" s="106"/>
      <c r="FC141" s="106"/>
      <c r="FD141" s="106"/>
      <c r="FE141" s="106"/>
      <c r="FF141" s="106"/>
      <c r="FG141" s="106"/>
      <c r="FH141" s="106"/>
      <c r="FI141" s="106"/>
      <c r="FJ141" s="106"/>
    </row>
    <row r="142" spans="1:166">
      <c r="A142" s="135">
        <v>40768</v>
      </c>
      <c r="B142" s="136" t="s">
        <v>278</v>
      </c>
      <c r="C142" s="137" t="s">
        <v>76</v>
      </c>
      <c r="D142" s="138">
        <v>0.16458333333333333</v>
      </c>
      <c r="E142" s="136" t="s">
        <v>1426</v>
      </c>
      <c r="F142" s="136" t="s">
        <v>1427</v>
      </c>
      <c r="G142" s="152" t="s">
        <v>1428</v>
      </c>
      <c r="H142" s="152" t="s">
        <v>1429</v>
      </c>
      <c r="I142" s="137">
        <v>3817</v>
      </c>
      <c r="J142" s="138">
        <v>0.19444444444444445</v>
      </c>
      <c r="K142" s="136" t="s">
        <v>1431</v>
      </c>
      <c r="L142" s="136" t="s">
        <v>1432</v>
      </c>
      <c r="M142" s="152" t="s">
        <v>1433</v>
      </c>
      <c r="N142" s="152" t="s">
        <v>1434</v>
      </c>
      <c r="O142" s="137">
        <v>3814</v>
      </c>
      <c r="P142" s="156">
        <v>2.9861111111111116E-2</v>
      </c>
      <c r="Q142" s="157">
        <v>2.9861111113859806E-2</v>
      </c>
      <c r="R142" s="158">
        <v>4.297131956412982</v>
      </c>
      <c r="S142" s="143">
        <v>214</v>
      </c>
      <c r="T142" s="87">
        <v>4</v>
      </c>
      <c r="U142" s="144" t="s">
        <v>1366</v>
      </c>
      <c r="V142" s="136" t="s">
        <v>1096</v>
      </c>
      <c r="W142" s="145">
        <v>36</v>
      </c>
      <c r="X142" s="144">
        <v>6600</v>
      </c>
      <c r="Y142" s="146">
        <v>9</v>
      </c>
      <c r="Z142" s="159" t="s">
        <v>827</v>
      </c>
      <c r="AA142" s="136" t="s">
        <v>778</v>
      </c>
      <c r="AB142" s="150" t="s">
        <v>1172</v>
      </c>
      <c r="AC142" s="150" t="s">
        <v>95</v>
      </c>
      <c r="AD142" s="149"/>
      <c r="AE142" s="150">
        <v>6</v>
      </c>
      <c r="AF142" s="165" t="s">
        <v>1165</v>
      </c>
      <c r="AG142" s="152">
        <v>24</v>
      </c>
      <c r="AH142" s="137" t="s">
        <v>1010</v>
      </c>
      <c r="AI142" s="153"/>
      <c r="AJ142" s="161"/>
      <c r="AK142" s="160"/>
      <c r="AL142" s="106"/>
      <c r="AM142" s="106"/>
      <c r="AN142" s="106"/>
      <c r="AO142" s="106"/>
      <c r="AP142" s="106"/>
      <c r="AQ142" s="106"/>
      <c r="AR142" s="106"/>
      <c r="AS142" s="106"/>
      <c r="AT142" s="106"/>
      <c r="AU142" s="106"/>
      <c r="AV142" s="106"/>
      <c r="AW142" s="106"/>
      <c r="AX142" s="106"/>
      <c r="AY142" s="106"/>
      <c r="AZ142" s="106"/>
      <c r="BA142" s="106"/>
      <c r="BB142" s="106"/>
      <c r="BC142" s="106"/>
      <c r="BD142" s="106"/>
      <c r="BE142" s="106"/>
      <c r="BF142" s="106"/>
      <c r="BG142" s="106"/>
      <c r="BH142" s="106"/>
      <c r="BI142" s="106"/>
      <c r="BJ142" s="106"/>
      <c r="BK142" s="106"/>
      <c r="BL142" s="106"/>
      <c r="BM142" s="106"/>
      <c r="BN142" s="106"/>
      <c r="BO142" s="106"/>
      <c r="BP142" s="106"/>
      <c r="BQ142" s="106"/>
      <c r="BR142" s="106"/>
      <c r="BS142" s="106"/>
      <c r="BT142" s="106"/>
      <c r="BU142" s="106"/>
      <c r="BV142" s="106"/>
      <c r="BW142" s="106"/>
      <c r="BX142" s="106"/>
      <c r="BY142" s="106"/>
      <c r="BZ142" s="106"/>
      <c r="CA142" s="106"/>
      <c r="CB142" s="106"/>
      <c r="CC142" s="106"/>
      <c r="CD142" s="106"/>
      <c r="CE142" s="106"/>
      <c r="CF142" s="106"/>
      <c r="CG142" s="106"/>
      <c r="CH142" s="106"/>
      <c r="CI142" s="106"/>
      <c r="CJ142" s="106"/>
      <c r="CK142" s="106"/>
      <c r="CL142" s="106"/>
      <c r="CM142" s="106"/>
      <c r="CN142" s="106"/>
      <c r="CO142" s="106"/>
      <c r="CP142" s="106"/>
      <c r="CQ142" s="106"/>
      <c r="CR142" s="106"/>
      <c r="CS142" s="106"/>
      <c r="CT142" s="106"/>
      <c r="CU142" s="106"/>
      <c r="CV142" s="106"/>
      <c r="CW142" s="106"/>
      <c r="CX142" s="106"/>
      <c r="CY142" s="106"/>
      <c r="CZ142" s="106"/>
      <c r="DA142" s="106"/>
      <c r="DB142" s="106"/>
      <c r="DC142" s="106"/>
      <c r="DD142" s="106"/>
      <c r="DE142" s="106"/>
      <c r="DF142" s="106"/>
      <c r="DG142" s="106"/>
      <c r="DH142" s="106"/>
      <c r="DI142" s="106"/>
      <c r="DJ142" s="106"/>
      <c r="DK142" s="106"/>
      <c r="DL142" s="106"/>
      <c r="DM142" s="106"/>
      <c r="DN142" s="106"/>
      <c r="DO142" s="106"/>
      <c r="DP142" s="106"/>
      <c r="DQ142" s="106"/>
      <c r="DR142" s="106"/>
      <c r="DS142" s="106"/>
      <c r="DT142" s="106"/>
      <c r="DU142" s="106"/>
      <c r="DV142" s="106"/>
      <c r="DW142" s="106"/>
      <c r="DX142" s="106"/>
      <c r="DY142" s="106"/>
      <c r="DZ142" s="106"/>
      <c r="EA142" s="106"/>
      <c r="EB142" s="106"/>
      <c r="EC142" s="106"/>
      <c r="ED142" s="106"/>
      <c r="EE142" s="106"/>
      <c r="EF142" s="106"/>
      <c r="EG142" s="106"/>
      <c r="EH142" s="106"/>
      <c r="EI142" s="106"/>
      <c r="EJ142" s="106"/>
      <c r="EK142" s="106"/>
      <c r="EL142" s="106"/>
      <c r="EM142" s="106"/>
      <c r="EN142" s="106"/>
      <c r="EO142" s="106"/>
      <c r="EP142" s="106"/>
      <c r="EQ142" s="106"/>
      <c r="ER142" s="106"/>
      <c r="ES142" s="106"/>
      <c r="ET142" s="106"/>
      <c r="EU142" s="106"/>
      <c r="EV142" s="106"/>
      <c r="EW142" s="106"/>
      <c r="EX142" s="106"/>
      <c r="EY142" s="106"/>
      <c r="EZ142" s="106"/>
      <c r="FA142" s="106"/>
      <c r="FB142" s="106"/>
      <c r="FC142" s="106"/>
      <c r="FD142" s="106"/>
      <c r="FE142" s="106"/>
      <c r="FF142" s="106"/>
      <c r="FG142" s="106"/>
      <c r="FH142" s="106"/>
      <c r="FI142" s="106"/>
      <c r="FJ142" s="106"/>
    </row>
    <row r="143" spans="1:166">
      <c r="A143" s="135">
        <v>40768</v>
      </c>
      <c r="B143" s="136" t="s">
        <v>278</v>
      </c>
      <c r="C143" s="137" t="s">
        <v>76</v>
      </c>
      <c r="D143" s="138">
        <v>0.19444444444444445</v>
      </c>
      <c r="E143" s="136" t="s">
        <v>1431</v>
      </c>
      <c r="F143" s="136" t="s">
        <v>1432</v>
      </c>
      <c r="G143" s="152" t="s">
        <v>1433</v>
      </c>
      <c r="H143" s="152" t="s">
        <v>1434</v>
      </c>
      <c r="I143" s="137">
        <v>3814</v>
      </c>
      <c r="J143" s="138">
        <v>0.20833333333333334</v>
      </c>
      <c r="K143" s="136" t="s">
        <v>1435</v>
      </c>
      <c r="L143" s="136" t="s">
        <v>1436</v>
      </c>
      <c r="M143" s="152" t="s">
        <v>1437</v>
      </c>
      <c r="N143" s="152" t="s">
        <v>1438</v>
      </c>
      <c r="O143" s="137">
        <v>3816</v>
      </c>
      <c r="P143" s="156">
        <v>1.3888888888888895E-2</v>
      </c>
      <c r="Q143" s="157">
        <v>1.3888888890505768E-2</v>
      </c>
      <c r="R143" s="158">
        <v>4.3028032059443584</v>
      </c>
      <c r="S143" s="143">
        <v>215</v>
      </c>
      <c r="T143" s="87">
        <v>5</v>
      </c>
      <c r="U143" s="144" t="s">
        <v>1366</v>
      </c>
      <c r="V143" s="136" t="s">
        <v>1096</v>
      </c>
      <c r="W143" s="145">
        <v>36</v>
      </c>
      <c r="X143" s="144">
        <v>6600</v>
      </c>
      <c r="Y143" s="146">
        <v>9</v>
      </c>
      <c r="Z143" s="159" t="s">
        <v>827</v>
      </c>
      <c r="AA143" s="136" t="s">
        <v>778</v>
      </c>
      <c r="AB143" s="150" t="s">
        <v>902</v>
      </c>
      <c r="AC143" s="150" t="s">
        <v>95</v>
      </c>
      <c r="AD143" s="149"/>
      <c r="AE143" s="150">
        <v>6</v>
      </c>
      <c r="AF143" s="165" t="s">
        <v>1165</v>
      </c>
      <c r="AG143" s="152">
        <v>25</v>
      </c>
      <c r="AH143" s="137" t="s">
        <v>1010</v>
      </c>
      <c r="AI143" s="153"/>
      <c r="AJ143" s="161"/>
      <c r="AK143" s="160"/>
      <c r="AL143" s="106"/>
      <c r="AM143" s="106"/>
      <c r="AN143" s="106"/>
      <c r="AO143" s="106"/>
      <c r="AP143" s="106"/>
      <c r="AQ143" s="106"/>
      <c r="AR143" s="106"/>
      <c r="AS143" s="106"/>
      <c r="AT143" s="106"/>
      <c r="AU143" s="106"/>
      <c r="AV143" s="106"/>
      <c r="AW143" s="106"/>
      <c r="AX143" s="106"/>
      <c r="AY143" s="106"/>
      <c r="AZ143" s="106"/>
      <c r="BA143" s="106"/>
      <c r="BB143" s="106"/>
      <c r="BC143" s="106"/>
      <c r="BD143" s="106"/>
      <c r="BE143" s="106"/>
      <c r="BF143" s="106"/>
      <c r="BG143" s="106"/>
      <c r="BH143" s="106"/>
      <c r="BI143" s="106"/>
      <c r="BJ143" s="106"/>
      <c r="BK143" s="106"/>
      <c r="BL143" s="106"/>
      <c r="BM143" s="106"/>
      <c r="BN143" s="106"/>
      <c r="BO143" s="106"/>
      <c r="BP143" s="106"/>
      <c r="BQ143" s="106"/>
      <c r="BR143" s="106"/>
      <c r="BS143" s="106"/>
      <c r="BT143" s="106"/>
      <c r="BU143" s="106"/>
      <c r="BV143" s="106"/>
      <c r="BW143" s="106"/>
      <c r="BX143" s="106"/>
      <c r="BY143" s="106"/>
      <c r="BZ143" s="106"/>
      <c r="CA143" s="106"/>
      <c r="CB143" s="106"/>
      <c r="CC143" s="106"/>
      <c r="CD143" s="106"/>
      <c r="CE143" s="106"/>
      <c r="CF143" s="106"/>
      <c r="CG143" s="106"/>
      <c r="CH143" s="106"/>
      <c r="CI143" s="106"/>
      <c r="CJ143" s="106"/>
      <c r="CK143" s="106"/>
      <c r="CL143" s="106"/>
      <c r="CM143" s="106"/>
      <c r="CN143" s="106"/>
      <c r="CO143" s="106"/>
      <c r="CP143" s="106"/>
      <c r="CQ143" s="106"/>
      <c r="CR143" s="106"/>
      <c r="CS143" s="106"/>
      <c r="CT143" s="106"/>
      <c r="CU143" s="106"/>
      <c r="CV143" s="106"/>
      <c r="CW143" s="106"/>
      <c r="CX143" s="106"/>
      <c r="CY143" s="106"/>
      <c r="CZ143" s="106"/>
      <c r="DA143" s="106"/>
      <c r="DB143" s="106"/>
      <c r="DC143" s="106"/>
      <c r="DD143" s="106"/>
      <c r="DE143" s="106"/>
      <c r="DF143" s="106"/>
      <c r="DG143" s="106"/>
      <c r="DH143" s="106"/>
      <c r="DI143" s="106"/>
      <c r="DJ143" s="106"/>
      <c r="DK143" s="106"/>
      <c r="DL143" s="106"/>
      <c r="DM143" s="106"/>
      <c r="DN143" s="106"/>
      <c r="DO143" s="106"/>
      <c r="DP143" s="106"/>
      <c r="DQ143" s="106"/>
      <c r="DR143" s="106"/>
      <c r="DS143" s="106"/>
      <c r="DT143" s="106"/>
      <c r="DU143" s="106"/>
      <c r="DV143" s="106"/>
      <c r="DW143" s="106"/>
      <c r="DX143" s="106"/>
      <c r="DY143" s="106"/>
      <c r="DZ143" s="106"/>
      <c r="EA143" s="106"/>
      <c r="EB143" s="106"/>
      <c r="EC143" s="106"/>
      <c r="ED143" s="106"/>
      <c r="EE143" s="106"/>
      <c r="EF143" s="106"/>
      <c r="EG143" s="106"/>
      <c r="EH143" s="106"/>
      <c r="EI143" s="106"/>
      <c r="EJ143" s="106"/>
      <c r="EK143" s="106"/>
      <c r="EL143" s="106"/>
      <c r="EM143" s="106"/>
      <c r="EN143" s="106"/>
      <c r="EO143" s="106"/>
      <c r="EP143" s="106"/>
      <c r="EQ143" s="106"/>
      <c r="ER143" s="106"/>
      <c r="ES143" s="106"/>
      <c r="ET143" s="106"/>
      <c r="EU143" s="106"/>
      <c r="EV143" s="106"/>
      <c r="EW143" s="106"/>
      <c r="EX143" s="106"/>
      <c r="EY143" s="106"/>
      <c r="EZ143" s="106"/>
      <c r="FA143" s="106"/>
      <c r="FB143" s="106"/>
      <c r="FC143" s="106"/>
      <c r="FD143" s="106"/>
      <c r="FE143" s="106"/>
      <c r="FF143" s="106"/>
      <c r="FG143" s="106"/>
      <c r="FH143" s="106"/>
      <c r="FI143" s="106"/>
      <c r="FJ143" s="106"/>
    </row>
    <row r="144" spans="1:166">
      <c r="A144" s="135">
        <v>40768</v>
      </c>
      <c r="B144" s="136" t="s">
        <v>386</v>
      </c>
      <c r="C144" s="137" t="s">
        <v>76</v>
      </c>
      <c r="D144" s="138">
        <v>0.20833333333333334</v>
      </c>
      <c r="E144" s="136" t="s">
        <v>1435</v>
      </c>
      <c r="F144" s="136" t="s">
        <v>1436</v>
      </c>
      <c r="G144" s="152" t="s">
        <v>1437</v>
      </c>
      <c r="H144" s="152" t="s">
        <v>1438</v>
      </c>
      <c r="I144" s="137">
        <v>3816</v>
      </c>
      <c r="J144" s="138">
        <v>0.23958333333333334</v>
      </c>
      <c r="K144" s="136" t="s">
        <v>1439</v>
      </c>
      <c r="L144" s="136" t="s">
        <v>1440</v>
      </c>
      <c r="M144" s="152" t="s">
        <v>1441</v>
      </c>
      <c r="N144" s="152" t="s">
        <v>1442</v>
      </c>
      <c r="O144" s="137">
        <v>3825</v>
      </c>
      <c r="P144" s="156">
        <v>3.125E-2</v>
      </c>
      <c r="Q144" s="157">
        <v>3.125E-2</v>
      </c>
      <c r="R144" s="158">
        <v>7.248177303176675</v>
      </c>
      <c r="S144" s="143">
        <v>214</v>
      </c>
      <c r="T144" s="87">
        <v>4</v>
      </c>
      <c r="U144" s="144" t="s">
        <v>1366</v>
      </c>
      <c r="V144" s="136" t="s">
        <v>1096</v>
      </c>
      <c r="W144" s="145">
        <v>36</v>
      </c>
      <c r="X144" s="144">
        <v>6600</v>
      </c>
      <c r="Y144" s="146">
        <v>9</v>
      </c>
      <c r="Z144" s="159" t="s">
        <v>95</v>
      </c>
      <c r="AA144" s="136" t="s">
        <v>778</v>
      </c>
      <c r="AB144" s="150" t="s">
        <v>902</v>
      </c>
      <c r="AC144" s="150" t="s">
        <v>95</v>
      </c>
      <c r="AD144" s="149"/>
      <c r="AE144" s="150">
        <v>6</v>
      </c>
      <c r="AF144" s="151" t="s">
        <v>1165</v>
      </c>
      <c r="AG144" s="152">
        <v>22</v>
      </c>
      <c r="AH144" s="137" t="s">
        <v>1056</v>
      </c>
      <c r="AI144" s="153"/>
      <c r="AJ144" s="161"/>
      <c r="AK144" s="160"/>
      <c r="AL144" s="106"/>
      <c r="AM144" s="106"/>
      <c r="AN144" s="106"/>
      <c r="AO144" s="106"/>
      <c r="AP144" s="106"/>
      <c r="AQ144" s="106"/>
      <c r="AR144" s="106"/>
      <c r="AS144" s="106"/>
      <c r="AT144" s="106"/>
      <c r="AU144" s="106"/>
      <c r="AV144" s="106"/>
      <c r="AW144" s="106"/>
      <c r="AX144" s="106"/>
      <c r="AY144" s="106"/>
      <c r="AZ144" s="106"/>
      <c r="BA144" s="106"/>
      <c r="BB144" s="106"/>
      <c r="BC144" s="106"/>
      <c r="BD144" s="106"/>
      <c r="BE144" s="106"/>
      <c r="BF144" s="106"/>
      <c r="BG144" s="106"/>
      <c r="BH144" s="106"/>
      <c r="BI144" s="106"/>
      <c r="BJ144" s="106"/>
      <c r="BK144" s="106"/>
      <c r="BL144" s="106"/>
      <c r="BM144" s="106"/>
      <c r="BN144" s="106"/>
      <c r="BO144" s="106"/>
      <c r="BP144" s="106"/>
      <c r="BQ144" s="106"/>
      <c r="BR144" s="106"/>
      <c r="BS144" s="106"/>
      <c r="BT144" s="106"/>
      <c r="BU144" s="106"/>
      <c r="BV144" s="106"/>
      <c r="BW144" s="106"/>
      <c r="BX144" s="106"/>
      <c r="BY144" s="106"/>
      <c r="BZ144" s="106"/>
      <c r="CA144" s="106"/>
      <c r="CB144" s="106"/>
      <c r="CC144" s="106"/>
      <c r="CD144" s="106"/>
      <c r="CE144" s="106"/>
      <c r="CF144" s="106"/>
      <c r="CG144" s="106"/>
      <c r="CH144" s="106"/>
      <c r="CI144" s="106"/>
      <c r="CJ144" s="106"/>
      <c r="CK144" s="106"/>
      <c r="CL144" s="106"/>
      <c r="CM144" s="106"/>
      <c r="CN144" s="106"/>
      <c r="CO144" s="106"/>
      <c r="CP144" s="106"/>
      <c r="CQ144" s="106"/>
      <c r="CR144" s="106"/>
      <c r="CS144" s="106"/>
      <c r="CT144" s="106"/>
      <c r="CU144" s="106"/>
      <c r="CV144" s="106"/>
      <c r="CW144" s="106"/>
      <c r="CX144" s="106"/>
      <c r="CY144" s="106"/>
      <c r="CZ144" s="106"/>
      <c r="DA144" s="106"/>
      <c r="DB144" s="106"/>
      <c r="DC144" s="106"/>
      <c r="DD144" s="106"/>
      <c r="DE144" s="106"/>
      <c r="DF144" s="106"/>
      <c r="DG144" s="106"/>
      <c r="DH144" s="106"/>
      <c r="DI144" s="106"/>
      <c r="DJ144" s="106"/>
      <c r="DK144" s="106"/>
      <c r="DL144" s="106"/>
      <c r="DM144" s="106"/>
      <c r="DN144" s="106"/>
      <c r="DO144" s="106"/>
      <c r="DP144" s="106"/>
      <c r="DQ144" s="106"/>
      <c r="DR144" s="106"/>
      <c r="DS144" s="106"/>
      <c r="DT144" s="106"/>
      <c r="DU144" s="106"/>
      <c r="DV144" s="106"/>
      <c r="DW144" s="106"/>
      <c r="DX144" s="106"/>
      <c r="DY144" s="106"/>
      <c r="DZ144" s="106"/>
      <c r="EA144" s="106"/>
      <c r="EB144" s="106"/>
      <c r="EC144" s="106"/>
      <c r="ED144" s="106"/>
      <c r="EE144" s="106"/>
      <c r="EF144" s="106"/>
      <c r="EG144" s="106"/>
      <c r="EH144" s="106"/>
      <c r="EI144" s="106"/>
      <c r="EJ144" s="106"/>
      <c r="EK144" s="106"/>
      <c r="EL144" s="106"/>
      <c r="EM144" s="106"/>
      <c r="EN144" s="106"/>
      <c r="EO144" s="106"/>
      <c r="EP144" s="106"/>
      <c r="EQ144" s="106"/>
      <c r="ER144" s="106"/>
      <c r="ES144" s="106"/>
      <c r="ET144" s="106"/>
      <c r="EU144" s="106"/>
      <c r="EV144" s="106"/>
      <c r="EW144" s="106"/>
      <c r="EX144" s="106"/>
      <c r="EY144" s="106"/>
      <c r="EZ144" s="106"/>
      <c r="FA144" s="106"/>
      <c r="FB144" s="106"/>
      <c r="FC144" s="106"/>
      <c r="FD144" s="106"/>
      <c r="FE144" s="106"/>
      <c r="FF144" s="106"/>
      <c r="FG144" s="106"/>
      <c r="FH144" s="106"/>
      <c r="FI144" s="106"/>
      <c r="FJ144" s="106"/>
    </row>
    <row r="145" spans="1:166">
      <c r="A145" s="135">
        <v>40768</v>
      </c>
      <c r="B145" s="136" t="s">
        <v>386</v>
      </c>
      <c r="C145" s="137" t="s">
        <v>76</v>
      </c>
      <c r="D145" s="138">
        <v>0.23958333333333334</v>
      </c>
      <c r="E145" s="136" t="s">
        <v>1439</v>
      </c>
      <c r="F145" s="136" t="s">
        <v>1440</v>
      </c>
      <c r="G145" s="152" t="s">
        <v>1441</v>
      </c>
      <c r="H145" s="152" t="s">
        <v>1442</v>
      </c>
      <c r="I145" s="137">
        <v>3825</v>
      </c>
      <c r="J145" s="138">
        <v>0.26041666666666669</v>
      </c>
      <c r="K145" s="136" t="s">
        <v>1443</v>
      </c>
      <c r="L145" s="136" t="s">
        <v>1444</v>
      </c>
      <c r="M145" s="152" t="s">
        <v>1445</v>
      </c>
      <c r="N145" s="152" t="s">
        <v>1446</v>
      </c>
      <c r="O145" s="137">
        <v>3818</v>
      </c>
      <c r="P145" s="156">
        <v>2.0833333333333343E-2</v>
      </c>
      <c r="Q145" s="157">
        <v>2.0833333328482695E-2</v>
      </c>
      <c r="R145" s="158">
        <v>3.9184396219473565</v>
      </c>
      <c r="S145" s="143">
        <v>213</v>
      </c>
      <c r="T145" s="87">
        <v>5</v>
      </c>
      <c r="U145" s="144" t="s">
        <v>1366</v>
      </c>
      <c r="V145" s="136" t="s">
        <v>1096</v>
      </c>
      <c r="W145" s="145">
        <v>36</v>
      </c>
      <c r="X145" s="144">
        <v>6600</v>
      </c>
      <c r="Y145" s="146">
        <v>9</v>
      </c>
      <c r="Z145" s="159" t="s">
        <v>95</v>
      </c>
      <c r="AA145" s="136" t="s">
        <v>778</v>
      </c>
      <c r="AB145" s="150" t="s">
        <v>902</v>
      </c>
      <c r="AC145" s="150" t="s">
        <v>95</v>
      </c>
      <c r="AD145" s="149"/>
      <c r="AE145" s="150">
        <v>6</v>
      </c>
      <c r="AF145" s="165" t="s">
        <v>1165</v>
      </c>
      <c r="AG145" s="152">
        <v>20</v>
      </c>
      <c r="AH145" s="137" t="s">
        <v>1056</v>
      </c>
      <c r="AI145" s="153"/>
      <c r="AJ145" s="154" t="s">
        <v>1447</v>
      </c>
      <c r="AK145" s="160"/>
      <c r="AL145" s="106"/>
      <c r="AM145" s="106"/>
      <c r="AN145" s="106"/>
      <c r="AO145" s="106"/>
      <c r="AP145" s="106"/>
      <c r="AQ145" s="106"/>
      <c r="AR145" s="106"/>
      <c r="AS145" s="106"/>
      <c r="AT145" s="106"/>
      <c r="AU145" s="106"/>
      <c r="AV145" s="106"/>
      <c r="AW145" s="106"/>
      <c r="AX145" s="106"/>
      <c r="AY145" s="106"/>
      <c r="AZ145" s="106"/>
      <c r="BA145" s="106"/>
      <c r="BB145" s="106"/>
      <c r="BC145" s="106"/>
      <c r="BD145" s="106"/>
      <c r="BE145" s="106"/>
      <c r="BF145" s="106"/>
      <c r="BG145" s="106"/>
      <c r="BH145" s="106"/>
      <c r="BI145" s="106"/>
      <c r="BJ145" s="106"/>
      <c r="BK145" s="106"/>
      <c r="BL145" s="106"/>
      <c r="BM145" s="106"/>
      <c r="BN145" s="106"/>
      <c r="BO145" s="106"/>
      <c r="BP145" s="106"/>
      <c r="BQ145" s="106"/>
      <c r="BR145" s="106"/>
      <c r="BS145" s="106"/>
      <c r="BT145" s="106"/>
      <c r="BU145" s="106"/>
      <c r="BV145" s="106"/>
      <c r="BW145" s="106"/>
      <c r="BX145" s="106"/>
      <c r="BY145" s="106"/>
      <c r="BZ145" s="106"/>
      <c r="CA145" s="106"/>
      <c r="CB145" s="106"/>
      <c r="CC145" s="106"/>
      <c r="CD145" s="106"/>
      <c r="CE145" s="106"/>
      <c r="CF145" s="106"/>
      <c r="CG145" s="106"/>
      <c r="CH145" s="106"/>
      <c r="CI145" s="106"/>
      <c r="CJ145" s="106"/>
      <c r="CK145" s="106"/>
      <c r="CL145" s="106"/>
      <c r="CM145" s="106"/>
      <c r="CN145" s="106"/>
      <c r="CO145" s="106"/>
      <c r="CP145" s="106"/>
      <c r="CQ145" s="106"/>
      <c r="CR145" s="106"/>
      <c r="CS145" s="106"/>
      <c r="CT145" s="106"/>
      <c r="CU145" s="106"/>
      <c r="CV145" s="106"/>
      <c r="CW145" s="106"/>
      <c r="CX145" s="106"/>
      <c r="CY145" s="106"/>
      <c r="CZ145" s="106"/>
      <c r="DA145" s="106"/>
      <c r="DB145" s="106"/>
      <c r="DC145" s="106"/>
      <c r="DD145" s="106"/>
      <c r="DE145" s="106"/>
      <c r="DF145" s="106"/>
      <c r="DG145" s="106"/>
      <c r="DH145" s="106"/>
      <c r="DI145" s="106"/>
      <c r="DJ145" s="106"/>
      <c r="DK145" s="106"/>
      <c r="DL145" s="106"/>
      <c r="DM145" s="106"/>
      <c r="DN145" s="106"/>
      <c r="DO145" s="106"/>
      <c r="DP145" s="106"/>
      <c r="DQ145" s="106"/>
      <c r="DR145" s="106"/>
      <c r="DS145" s="106"/>
      <c r="DT145" s="106"/>
      <c r="DU145" s="106"/>
      <c r="DV145" s="106"/>
      <c r="DW145" s="106"/>
      <c r="DX145" s="106"/>
      <c r="DY145" s="106"/>
      <c r="DZ145" s="106"/>
      <c r="EA145" s="106"/>
      <c r="EB145" s="106"/>
      <c r="EC145" s="106"/>
      <c r="ED145" s="106"/>
      <c r="EE145" s="106"/>
      <c r="EF145" s="106"/>
      <c r="EG145" s="106"/>
      <c r="EH145" s="106"/>
      <c r="EI145" s="106"/>
      <c r="EJ145" s="106"/>
      <c r="EK145" s="106"/>
      <c r="EL145" s="106"/>
      <c r="EM145" s="106"/>
      <c r="EN145" s="106"/>
      <c r="EO145" s="106"/>
      <c r="EP145" s="106"/>
      <c r="EQ145" s="106"/>
      <c r="ER145" s="106"/>
      <c r="ES145" s="106"/>
      <c r="ET145" s="106"/>
      <c r="EU145" s="106"/>
      <c r="EV145" s="106"/>
      <c r="EW145" s="106"/>
      <c r="EX145" s="106"/>
      <c r="EY145" s="106"/>
      <c r="EZ145" s="106"/>
      <c r="FA145" s="106"/>
      <c r="FB145" s="106"/>
      <c r="FC145" s="106"/>
      <c r="FD145" s="106"/>
      <c r="FE145" s="106"/>
      <c r="FF145" s="106"/>
      <c r="FG145" s="106"/>
      <c r="FH145" s="106"/>
      <c r="FI145" s="106"/>
      <c r="FJ145" s="106"/>
    </row>
    <row r="146" spans="1:166">
      <c r="A146" s="135">
        <v>40768</v>
      </c>
      <c r="B146" s="136" t="s">
        <v>330</v>
      </c>
      <c r="C146" s="137" t="s">
        <v>76</v>
      </c>
      <c r="D146" s="138">
        <v>0.26041666666666669</v>
      </c>
      <c r="E146" s="136" t="s">
        <v>1443</v>
      </c>
      <c r="F146" s="136" t="s">
        <v>1444</v>
      </c>
      <c r="G146" s="152" t="s">
        <v>1445</v>
      </c>
      <c r="H146" s="152" t="s">
        <v>1446</v>
      </c>
      <c r="I146" s="137">
        <v>3818</v>
      </c>
      <c r="J146" s="138">
        <v>0.28125</v>
      </c>
      <c r="K146" s="136" t="s">
        <v>1448</v>
      </c>
      <c r="L146" s="136" t="s">
        <v>1449</v>
      </c>
      <c r="M146" s="152" t="s">
        <v>1450</v>
      </c>
      <c r="N146" s="152" t="s">
        <v>1451</v>
      </c>
      <c r="O146" s="137">
        <v>3820</v>
      </c>
      <c r="P146" s="156">
        <v>2.0833333333333315E-2</v>
      </c>
      <c r="Q146" s="157">
        <v>2.0833333335758653E-2</v>
      </c>
      <c r="R146" s="158">
        <v>4.4711019225594111</v>
      </c>
      <c r="S146" s="143">
        <v>219</v>
      </c>
      <c r="T146" s="87">
        <v>5</v>
      </c>
      <c r="U146" s="144" t="s">
        <v>1366</v>
      </c>
      <c r="V146" s="136" t="s">
        <v>1096</v>
      </c>
      <c r="W146" s="145">
        <v>36</v>
      </c>
      <c r="X146" s="144">
        <v>6600</v>
      </c>
      <c r="Y146" s="146">
        <v>9</v>
      </c>
      <c r="Z146" s="159" t="s">
        <v>95</v>
      </c>
      <c r="AA146" s="136" t="s">
        <v>778</v>
      </c>
      <c r="AB146" s="150" t="s">
        <v>902</v>
      </c>
      <c r="AC146" s="150" t="s">
        <v>95</v>
      </c>
      <c r="AD146" s="149"/>
      <c r="AE146" s="150">
        <v>5</v>
      </c>
      <c r="AF146" s="165" t="s">
        <v>1165</v>
      </c>
      <c r="AG146" s="152">
        <v>24</v>
      </c>
      <c r="AH146" s="137" t="s">
        <v>1056</v>
      </c>
      <c r="AI146" s="153"/>
      <c r="AJ146" s="161"/>
      <c r="AK146" s="160"/>
      <c r="AL146" s="106"/>
      <c r="AM146" s="106"/>
      <c r="AN146" s="106"/>
      <c r="AO146" s="106"/>
      <c r="AP146" s="106"/>
      <c r="AQ146" s="106"/>
      <c r="AR146" s="106"/>
      <c r="AS146" s="106"/>
      <c r="AT146" s="106"/>
      <c r="AU146" s="106"/>
      <c r="AV146" s="106"/>
      <c r="AW146" s="106"/>
      <c r="AX146" s="106"/>
      <c r="AY146" s="106"/>
      <c r="AZ146" s="106"/>
      <c r="BA146" s="106"/>
      <c r="BB146" s="106"/>
      <c r="BC146" s="106"/>
      <c r="BD146" s="106"/>
      <c r="BE146" s="106"/>
      <c r="BF146" s="106"/>
      <c r="BG146" s="106"/>
      <c r="BH146" s="106"/>
      <c r="BI146" s="106"/>
      <c r="BJ146" s="106"/>
      <c r="BK146" s="106"/>
      <c r="BL146" s="106"/>
      <c r="BM146" s="106"/>
      <c r="BN146" s="106"/>
      <c r="BO146" s="106"/>
      <c r="BP146" s="106"/>
      <c r="BQ146" s="106"/>
      <c r="BR146" s="106"/>
      <c r="BS146" s="106"/>
      <c r="BT146" s="106"/>
      <c r="BU146" s="106"/>
      <c r="BV146" s="106"/>
      <c r="BW146" s="106"/>
      <c r="BX146" s="106"/>
      <c r="BY146" s="106"/>
      <c r="BZ146" s="106"/>
      <c r="CA146" s="106"/>
      <c r="CB146" s="106"/>
      <c r="CC146" s="106"/>
      <c r="CD146" s="106"/>
      <c r="CE146" s="106"/>
      <c r="CF146" s="106"/>
      <c r="CG146" s="106"/>
      <c r="CH146" s="106"/>
      <c r="CI146" s="106"/>
      <c r="CJ146" s="106"/>
      <c r="CK146" s="106"/>
      <c r="CL146" s="106"/>
      <c r="CM146" s="106"/>
      <c r="CN146" s="106"/>
      <c r="CO146" s="106"/>
      <c r="CP146" s="106"/>
      <c r="CQ146" s="106"/>
      <c r="CR146" s="106"/>
      <c r="CS146" s="106"/>
      <c r="CT146" s="106"/>
      <c r="CU146" s="106"/>
      <c r="CV146" s="106"/>
      <c r="CW146" s="106"/>
      <c r="CX146" s="106"/>
      <c r="CY146" s="106"/>
      <c r="CZ146" s="106"/>
      <c r="DA146" s="106"/>
      <c r="DB146" s="106"/>
      <c r="DC146" s="106"/>
      <c r="DD146" s="106"/>
      <c r="DE146" s="106"/>
      <c r="DF146" s="106"/>
      <c r="DG146" s="106"/>
      <c r="DH146" s="106"/>
      <c r="DI146" s="106"/>
      <c r="DJ146" s="106"/>
      <c r="DK146" s="106"/>
      <c r="DL146" s="106"/>
      <c r="DM146" s="106"/>
      <c r="DN146" s="106"/>
      <c r="DO146" s="106"/>
      <c r="DP146" s="106"/>
      <c r="DQ146" s="106"/>
      <c r="DR146" s="106"/>
      <c r="DS146" s="106"/>
      <c r="DT146" s="106"/>
      <c r="DU146" s="106"/>
      <c r="DV146" s="106"/>
      <c r="DW146" s="106"/>
      <c r="DX146" s="106"/>
      <c r="DY146" s="106"/>
      <c r="DZ146" s="106"/>
      <c r="EA146" s="106"/>
      <c r="EB146" s="106"/>
      <c r="EC146" s="106"/>
      <c r="ED146" s="106"/>
      <c r="EE146" s="106"/>
      <c r="EF146" s="106"/>
      <c r="EG146" s="106"/>
      <c r="EH146" s="106"/>
      <c r="EI146" s="106"/>
      <c r="EJ146" s="106"/>
      <c r="EK146" s="106"/>
      <c r="EL146" s="106"/>
      <c r="EM146" s="106"/>
      <c r="EN146" s="106"/>
      <c r="EO146" s="106"/>
      <c r="EP146" s="106"/>
      <c r="EQ146" s="106"/>
      <c r="ER146" s="106"/>
      <c r="ES146" s="106"/>
      <c r="ET146" s="106"/>
      <c r="EU146" s="106"/>
      <c r="EV146" s="106"/>
      <c r="EW146" s="106"/>
      <c r="EX146" s="106"/>
      <c r="EY146" s="106"/>
      <c r="EZ146" s="106"/>
      <c r="FA146" s="106"/>
      <c r="FB146" s="106"/>
      <c r="FC146" s="106"/>
      <c r="FD146" s="106"/>
      <c r="FE146" s="106"/>
      <c r="FF146" s="106"/>
      <c r="FG146" s="106"/>
      <c r="FH146" s="106"/>
      <c r="FI146" s="106"/>
      <c r="FJ146" s="106"/>
    </row>
    <row r="147" spans="1:166">
      <c r="A147" s="135">
        <v>40768</v>
      </c>
      <c r="B147" s="136" t="s">
        <v>330</v>
      </c>
      <c r="C147" s="137" t="s">
        <v>76</v>
      </c>
      <c r="D147" s="138">
        <v>0.28125</v>
      </c>
      <c r="E147" s="136" t="s">
        <v>1448</v>
      </c>
      <c r="F147" s="136" t="s">
        <v>1449</v>
      </c>
      <c r="G147" s="152" t="s">
        <v>1450</v>
      </c>
      <c r="H147" s="152" t="s">
        <v>1451</v>
      </c>
      <c r="I147" s="137">
        <v>3820</v>
      </c>
      <c r="J147" s="138">
        <v>0.29930555555555555</v>
      </c>
      <c r="K147" s="136" t="s">
        <v>1452</v>
      </c>
      <c r="L147" s="136" t="s">
        <v>1453</v>
      </c>
      <c r="M147" s="152" t="s">
        <v>1454</v>
      </c>
      <c r="N147" s="152" t="s">
        <v>1455</v>
      </c>
      <c r="O147" s="137">
        <v>3826</v>
      </c>
      <c r="P147" s="156">
        <v>1.8055555555555547E-2</v>
      </c>
      <c r="Q147" s="157">
        <v>1.8055555556202307E-2</v>
      </c>
      <c r="R147" s="158">
        <v>3.6924844175304092</v>
      </c>
      <c r="S147" s="143">
        <v>210</v>
      </c>
      <c r="T147" s="87">
        <v>5</v>
      </c>
      <c r="U147" s="144" t="s">
        <v>1366</v>
      </c>
      <c r="V147" s="136" t="s">
        <v>1096</v>
      </c>
      <c r="W147" s="145">
        <v>36</v>
      </c>
      <c r="X147" s="144">
        <v>6600</v>
      </c>
      <c r="Y147" s="146">
        <v>9</v>
      </c>
      <c r="Z147" s="159" t="s">
        <v>95</v>
      </c>
      <c r="AA147" s="136" t="s">
        <v>778</v>
      </c>
      <c r="AB147" s="150" t="s">
        <v>902</v>
      </c>
      <c r="AC147" s="150" t="s">
        <v>95</v>
      </c>
      <c r="AD147" s="149"/>
      <c r="AE147" s="150">
        <v>6</v>
      </c>
      <c r="AF147" s="165" t="s">
        <v>1165</v>
      </c>
      <c r="AG147" s="152">
        <v>24</v>
      </c>
      <c r="AH147" s="137" t="s">
        <v>1056</v>
      </c>
      <c r="AI147" s="153"/>
      <c r="AJ147" s="161"/>
      <c r="AK147" s="160"/>
      <c r="AL147" s="106"/>
      <c r="AM147" s="106"/>
      <c r="AN147" s="106"/>
      <c r="AO147" s="106"/>
      <c r="AP147" s="106"/>
      <c r="AQ147" s="106"/>
      <c r="AR147" s="106"/>
      <c r="AS147" s="106"/>
      <c r="AT147" s="106"/>
      <c r="AU147" s="106"/>
      <c r="AV147" s="106"/>
      <c r="AW147" s="106"/>
      <c r="AX147" s="106"/>
      <c r="AY147" s="106"/>
      <c r="AZ147" s="106"/>
      <c r="BA147" s="106"/>
      <c r="BB147" s="106"/>
      <c r="BC147" s="106"/>
      <c r="BD147" s="106"/>
      <c r="BE147" s="106"/>
      <c r="BF147" s="106"/>
      <c r="BG147" s="106"/>
      <c r="BH147" s="106"/>
      <c r="BI147" s="106"/>
      <c r="BJ147" s="106"/>
      <c r="BK147" s="106"/>
      <c r="BL147" s="106"/>
      <c r="BM147" s="106"/>
      <c r="BN147" s="106"/>
      <c r="BO147" s="106"/>
      <c r="BP147" s="106"/>
      <c r="BQ147" s="106"/>
      <c r="BR147" s="106"/>
      <c r="BS147" s="106"/>
      <c r="BT147" s="106"/>
      <c r="BU147" s="106"/>
      <c r="BV147" s="106"/>
      <c r="BW147" s="106"/>
      <c r="BX147" s="106"/>
      <c r="BY147" s="106"/>
      <c r="BZ147" s="106"/>
      <c r="CA147" s="106"/>
      <c r="CB147" s="106"/>
      <c r="CC147" s="106"/>
      <c r="CD147" s="106"/>
      <c r="CE147" s="106"/>
      <c r="CF147" s="106"/>
      <c r="CG147" s="106"/>
      <c r="CH147" s="106"/>
      <c r="CI147" s="106"/>
      <c r="CJ147" s="106"/>
      <c r="CK147" s="106"/>
      <c r="CL147" s="106"/>
      <c r="CM147" s="106"/>
      <c r="CN147" s="106"/>
      <c r="CO147" s="106"/>
      <c r="CP147" s="106"/>
      <c r="CQ147" s="106"/>
      <c r="CR147" s="106"/>
      <c r="CS147" s="106"/>
      <c r="CT147" s="106"/>
      <c r="CU147" s="106"/>
      <c r="CV147" s="106"/>
      <c r="CW147" s="106"/>
      <c r="CX147" s="106"/>
      <c r="CY147" s="106"/>
      <c r="CZ147" s="106"/>
      <c r="DA147" s="106"/>
      <c r="DB147" s="106"/>
      <c r="DC147" s="106"/>
      <c r="DD147" s="106"/>
      <c r="DE147" s="106"/>
      <c r="DF147" s="106"/>
      <c r="DG147" s="106"/>
      <c r="DH147" s="106"/>
      <c r="DI147" s="106"/>
      <c r="DJ147" s="106"/>
      <c r="DK147" s="106"/>
      <c r="DL147" s="106"/>
      <c r="DM147" s="106"/>
      <c r="DN147" s="106"/>
      <c r="DO147" s="106"/>
      <c r="DP147" s="106"/>
      <c r="DQ147" s="106"/>
      <c r="DR147" s="106"/>
      <c r="DS147" s="106"/>
      <c r="DT147" s="106"/>
      <c r="DU147" s="106"/>
      <c r="DV147" s="106"/>
      <c r="DW147" s="106"/>
      <c r="DX147" s="106"/>
      <c r="DY147" s="106"/>
      <c r="DZ147" s="106"/>
      <c r="EA147" s="106"/>
      <c r="EB147" s="106"/>
      <c r="EC147" s="106"/>
      <c r="ED147" s="106"/>
      <c r="EE147" s="106"/>
      <c r="EF147" s="106"/>
      <c r="EG147" s="106"/>
      <c r="EH147" s="106"/>
      <c r="EI147" s="106"/>
      <c r="EJ147" s="106"/>
      <c r="EK147" s="106"/>
      <c r="EL147" s="106"/>
      <c r="EM147" s="106"/>
      <c r="EN147" s="106"/>
      <c r="EO147" s="106"/>
      <c r="EP147" s="106"/>
      <c r="EQ147" s="106"/>
      <c r="ER147" s="106"/>
      <c r="ES147" s="106"/>
      <c r="ET147" s="106"/>
      <c r="EU147" s="106"/>
      <c r="EV147" s="106"/>
      <c r="EW147" s="106"/>
      <c r="EX147" s="106"/>
      <c r="EY147" s="106"/>
      <c r="EZ147" s="106"/>
      <c r="FA147" s="106"/>
      <c r="FB147" s="106"/>
      <c r="FC147" s="106"/>
      <c r="FD147" s="106"/>
      <c r="FE147" s="106"/>
      <c r="FF147" s="106"/>
      <c r="FG147" s="106"/>
      <c r="FH147" s="106"/>
      <c r="FI147" s="106"/>
      <c r="FJ147" s="106"/>
    </row>
    <row r="148" spans="1:166">
      <c r="A148" s="135">
        <v>40768</v>
      </c>
      <c r="B148" s="136" t="s">
        <v>330</v>
      </c>
      <c r="C148" s="137" t="s">
        <v>76</v>
      </c>
      <c r="D148" s="138">
        <v>0.29930555555555555</v>
      </c>
      <c r="E148" s="136" t="s">
        <v>1452</v>
      </c>
      <c r="F148" s="136" t="s">
        <v>1453</v>
      </c>
      <c r="G148" s="152" t="s">
        <v>1454</v>
      </c>
      <c r="H148" s="152" t="s">
        <v>1455</v>
      </c>
      <c r="I148" s="137">
        <v>3826</v>
      </c>
      <c r="J148" s="138">
        <v>0.31944444444444448</v>
      </c>
      <c r="K148" s="136" t="s">
        <v>1456</v>
      </c>
      <c r="L148" s="136" t="s">
        <v>1457</v>
      </c>
      <c r="M148" s="152" t="s">
        <v>1458</v>
      </c>
      <c r="N148" s="152" t="s">
        <v>1459</v>
      </c>
      <c r="O148" s="137">
        <v>3828</v>
      </c>
      <c r="P148" s="156">
        <v>2.0138888888888928E-2</v>
      </c>
      <c r="Q148" s="157">
        <v>2.0138888889050577E-2</v>
      </c>
      <c r="R148" s="158">
        <v>3.97280175812404</v>
      </c>
      <c r="S148" s="143">
        <v>209</v>
      </c>
      <c r="T148" s="87">
        <v>4</v>
      </c>
      <c r="U148" s="144" t="s">
        <v>1366</v>
      </c>
      <c r="V148" s="136" t="s">
        <v>1096</v>
      </c>
      <c r="W148" s="145">
        <v>36</v>
      </c>
      <c r="X148" s="144">
        <v>6600</v>
      </c>
      <c r="Y148" s="146">
        <v>9</v>
      </c>
      <c r="Z148" s="159" t="s">
        <v>827</v>
      </c>
      <c r="AA148" s="136" t="s">
        <v>778</v>
      </c>
      <c r="AB148" s="150" t="s">
        <v>1339</v>
      </c>
      <c r="AC148" s="150" t="s">
        <v>95</v>
      </c>
      <c r="AD148" s="149"/>
      <c r="AE148" s="150">
        <v>6</v>
      </c>
      <c r="AF148" s="151" t="s">
        <v>1165</v>
      </c>
      <c r="AG148" s="152">
        <v>25</v>
      </c>
      <c r="AH148" s="137" t="s">
        <v>1056</v>
      </c>
      <c r="AI148" s="153"/>
      <c r="AJ148" s="161"/>
      <c r="AK148" s="160"/>
      <c r="AL148" s="106"/>
      <c r="AM148" s="106"/>
      <c r="AN148" s="106"/>
      <c r="AO148" s="106"/>
      <c r="AP148" s="106"/>
      <c r="AQ148" s="106"/>
      <c r="AR148" s="106"/>
      <c r="AS148" s="106"/>
      <c r="AT148" s="106"/>
      <c r="AU148" s="106"/>
      <c r="AV148" s="106"/>
      <c r="AW148" s="106"/>
      <c r="AX148" s="106"/>
      <c r="AY148" s="106"/>
      <c r="AZ148" s="106"/>
      <c r="BA148" s="106"/>
      <c r="BB148" s="106"/>
      <c r="BC148" s="106"/>
      <c r="BD148" s="106"/>
      <c r="BE148" s="106"/>
      <c r="BF148" s="106"/>
      <c r="BG148" s="106"/>
      <c r="BH148" s="106"/>
      <c r="BI148" s="106"/>
      <c r="BJ148" s="106"/>
      <c r="BK148" s="106"/>
      <c r="BL148" s="106"/>
      <c r="BM148" s="106"/>
      <c r="BN148" s="106"/>
      <c r="BO148" s="106"/>
      <c r="BP148" s="106"/>
      <c r="BQ148" s="106"/>
      <c r="BR148" s="106"/>
      <c r="BS148" s="106"/>
      <c r="BT148" s="106"/>
      <c r="BU148" s="106"/>
      <c r="BV148" s="106"/>
      <c r="BW148" s="106"/>
      <c r="BX148" s="106"/>
      <c r="BY148" s="106"/>
      <c r="BZ148" s="106"/>
      <c r="CA148" s="106"/>
      <c r="CB148" s="106"/>
      <c r="CC148" s="106"/>
      <c r="CD148" s="106"/>
      <c r="CE148" s="106"/>
      <c r="CF148" s="106"/>
      <c r="CG148" s="106"/>
      <c r="CH148" s="106"/>
      <c r="CI148" s="106"/>
      <c r="CJ148" s="106"/>
      <c r="CK148" s="106"/>
      <c r="CL148" s="106"/>
      <c r="CM148" s="106"/>
      <c r="CN148" s="106"/>
      <c r="CO148" s="106"/>
      <c r="CP148" s="106"/>
      <c r="CQ148" s="106"/>
      <c r="CR148" s="106"/>
      <c r="CS148" s="106"/>
      <c r="CT148" s="106"/>
      <c r="CU148" s="106"/>
      <c r="CV148" s="106"/>
      <c r="CW148" s="106"/>
      <c r="CX148" s="106"/>
      <c r="CY148" s="106"/>
      <c r="CZ148" s="106"/>
      <c r="DA148" s="106"/>
      <c r="DB148" s="106"/>
      <c r="DC148" s="106"/>
      <c r="DD148" s="106"/>
      <c r="DE148" s="106"/>
      <c r="DF148" s="106"/>
      <c r="DG148" s="106"/>
      <c r="DH148" s="106"/>
      <c r="DI148" s="106"/>
      <c r="DJ148" s="106"/>
      <c r="DK148" s="106"/>
      <c r="DL148" s="106"/>
      <c r="DM148" s="106"/>
      <c r="DN148" s="106"/>
      <c r="DO148" s="106"/>
      <c r="DP148" s="106"/>
      <c r="DQ148" s="106"/>
      <c r="DR148" s="106"/>
      <c r="DS148" s="106"/>
      <c r="DT148" s="106"/>
      <c r="DU148" s="106"/>
      <c r="DV148" s="106"/>
      <c r="DW148" s="106"/>
      <c r="DX148" s="106"/>
      <c r="DY148" s="106"/>
      <c r="DZ148" s="106"/>
      <c r="EA148" s="106"/>
      <c r="EB148" s="106"/>
      <c r="EC148" s="106"/>
      <c r="ED148" s="106"/>
      <c r="EE148" s="106"/>
      <c r="EF148" s="106"/>
      <c r="EG148" s="106"/>
      <c r="EH148" s="106"/>
      <c r="EI148" s="106"/>
      <c r="EJ148" s="106"/>
      <c r="EK148" s="106"/>
      <c r="EL148" s="106"/>
      <c r="EM148" s="106"/>
      <c r="EN148" s="106"/>
      <c r="EO148" s="106"/>
      <c r="EP148" s="106"/>
      <c r="EQ148" s="106"/>
      <c r="ER148" s="106"/>
      <c r="ES148" s="106"/>
      <c r="ET148" s="106"/>
      <c r="EU148" s="106"/>
      <c r="EV148" s="106"/>
      <c r="EW148" s="106"/>
      <c r="EX148" s="106"/>
      <c r="EY148" s="106"/>
      <c r="EZ148" s="106"/>
      <c r="FA148" s="106"/>
      <c r="FB148" s="106"/>
      <c r="FC148" s="106"/>
      <c r="FD148" s="106"/>
      <c r="FE148" s="106"/>
      <c r="FF148" s="106"/>
      <c r="FG148" s="106"/>
      <c r="FH148" s="106"/>
      <c r="FI148" s="106"/>
      <c r="FJ148" s="106"/>
    </row>
    <row r="149" spans="1:166">
      <c r="A149" s="135">
        <v>40768</v>
      </c>
      <c r="B149" s="136" t="s">
        <v>330</v>
      </c>
      <c r="C149" s="137" t="s">
        <v>76</v>
      </c>
      <c r="D149" s="138">
        <v>0.31944444444444448</v>
      </c>
      <c r="E149" s="136" t="s">
        <v>1456</v>
      </c>
      <c r="F149" s="136" t="s">
        <v>1457</v>
      </c>
      <c r="G149" s="152" t="s">
        <v>1458</v>
      </c>
      <c r="H149" s="152" t="s">
        <v>1459</v>
      </c>
      <c r="I149" s="137">
        <v>3828</v>
      </c>
      <c r="J149" s="138">
        <v>0.33680555555555558</v>
      </c>
      <c r="K149" s="136" t="s">
        <v>1460</v>
      </c>
      <c r="L149" s="136" t="s">
        <v>1461</v>
      </c>
      <c r="M149" s="152" t="s">
        <v>1462</v>
      </c>
      <c r="N149" s="152" t="s">
        <v>1463</v>
      </c>
      <c r="O149" s="137">
        <v>3816</v>
      </c>
      <c r="P149" s="156">
        <v>1.7361111111111105E-2</v>
      </c>
      <c r="Q149" s="157">
        <v>1.7361111109494232E-2</v>
      </c>
      <c r="R149" s="158">
        <v>3.22689053143587</v>
      </c>
      <c r="S149" s="143">
        <v>223</v>
      </c>
      <c r="T149" s="87">
        <v>4</v>
      </c>
      <c r="U149" s="144" t="s">
        <v>1366</v>
      </c>
      <c r="V149" s="136" t="s">
        <v>1096</v>
      </c>
      <c r="W149" s="145">
        <v>36</v>
      </c>
      <c r="X149" s="144">
        <v>6600</v>
      </c>
      <c r="Y149" s="146">
        <v>9</v>
      </c>
      <c r="Z149" s="159" t="s">
        <v>827</v>
      </c>
      <c r="AA149" s="136" t="s">
        <v>778</v>
      </c>
      <c r="AB149" s="150" t="s">
        <v>958</v>
      </c>
      <c r="AC149" s="150" t="s">
        <v>95</v>
      </c>
      <c r="AD149" s="149"/>
      <c r="AE149" s="150">
        <v>6</v>
      </c>
      <c r="AF149" s="165" t="s">
        <v>1165</v>
      </c>
      <c r="AG149" s="152">
        <v>30</v>
      </c>
      <c r="AH149" s="137" t="s">
        <v>1056</v>
      </c>
      <c r="AI149" s="153"/>
      <c r="AJ149" s="154" t="s">
        <v>1038</v>
      </c>
      <c r="AK149" s="160"/>
      <c r="AL149" s="106"/>
      <c r="AM149" s="106"/>
      <c r="AN149" s="106"/>
      <c r="AO149" s="106"/>
      <c r="AP149" s="106"/>
      <c r="AQ149" s="106"/>
      <c r="AR149" s="106"/>
      <c r="AS149" s="106"/>
      <c r="AT149" s="106"/>
      <c r="AU149" s="106"/>
      <c r="AV149" s="106"/>
      <c r="AW149" s="106"/>
      <c r="AX149" s="106"/>
      <c r="AY149" s="106"/>
      <c r="AZ149" s="106"/>
      <c r="BA149" s="106"/>
      <c r="BB149" s="106"/>
      <c r="BC149" s="106"/>
      <c r="BD149" s="106"/>
      <c r="BE149" s="106"/>
      <c r="BF149" s="106"/>
      <c r="BG149" s="106"/>
      <c r="BH149" s="106"/>
      <c r="BI149" s="106"/>
      <c r="BJ149" s="106"/>
      <c r="BK149" s="106"/>
      <c r="BL149" s="106"/>
      <c r="BM149" s="106"/>
      <c r="BN149" s="106"/>
      <c r="BO149" s="106"/>
      <c r="BP149" s="106"/>
      <c r="BQ149" s="106"/>
      <c r="BR149" s="106"/>
      <c r="BS149" s="106"/>
      <c r="BT149" s="106"/>
      <c r="BU149" s="106"/>
      <c r="BV149" s="106"/>
      <c r="BW149" s="106"/>
      <c r="BX149" s="106"/>
      <c r="BY149" s="106"/>
      <c r="BZ149" s="106"/>
      <c r="CA149" s="106"/>
      <c r="CB149" s="106"/>
      <c r="CC149" s="106"/>
      <c r="CD149" s="106"/>
      <c r="CE149" s="106"/>
      <c r="CF149" s="106"/>
      <c r="CG149" s="106"/>
      <c r="CH149" s="106"/>
      <c r="CI149" s="106"/>
      <c r="CJ149" s="106"/>
      <c r="CK149" s="106"/>
      <c r="CL149" s="106"/>
      <c r="CM149" s="106"/>
      <c r="CN149" s="106"/>
      <c r="CO149" s="106"/>
      <c r="CP149" s="106"/>
      <c r="CQ149" s="106"/>
      <c r="CR149" s="106"/>
      <c r="CS149" s="106"/>
      <c r="CT149" s="106"/>
      <c r="CU149" s="106"/>
      <c r="CV149" s="106"/>
      <c r="CW149" s="106"/>
      <c r="CX149" s="106"/>
      <c r="CY149" s="106"/>
      <c r="CZ149" s="106"/>
      <c r="DA149" s="106"/>
      <c r="DB149" s="106"/>
      <c r="DC149" s="106"/>
      <c r="DD149" s="106"/>
      <c r="DE149" s="106"/>
      <c r="DF149" s="106"/>
      <c r="DG149" s="106"/>
      <c r="DH149" s="106"/>
      <c r="DI149" s="106"/>
      <c r="DJ149" s="106"/>
      <c r="DK149" s="106"/>
      <c r="DL149" s="106"/>
      <c r="DM149" s="106"/>
      <c r="DN149" s="106"/>
      <c r="DO149" s="106"/>
      <c r="DP149" s="106"/>
      <c r="DQ149" s="106"/>
      <c r="DR149" s="106"/>
      <c r="DS149" s="106"/>
      <c r="DT149" s="106"/>
      <c r="DU149" s="106"/>
      <c r="DV149" s="106"/>
      <c r="DW149" s="106"/>
      <c r="DX149" s="106"/>
      <c r="DY149" s="106"/>
      <c r="DZ149" s="106"/>
      <c r="EA149" s="106"/>
      <c r="EB149" s="106"/>
      <c r="EC149" s="106"/>
      <c r="ED149" s="106"/>
      <c r="EE149" s="106"/>
      <c r="EF149" s="106"/>
      <c r="EG149" s="106"/>
      <c r="EH149" s="106"/>
      <c r="EI149" s="106"/>
      <c r="EJ149" s="106"/>
      <c r="EK149" s="106"/>
      <c r="EL149" s="106"/>
      <c r="EM149" s="106"/>
      <c r="EN149" s="106"/>
      <c r="EO149" s="106"/>
      <c r="EP149" s="106"/>
      <c r="EQ149" s="106"/>
      <c r="ER149" s="106"/>
      <c r="ES149" s="106"/>
      <c r="ET149" s="106"/>
      <c r="EU149" s="106"/>
      <c r="EV149" s="106"/>
      <c r="EW149" s="106"/>
      <c r="EX149" s="106"/>
      <c r="EY149" s="106"/>
      <c r="EZ149" s="106"/>
      <c r="FA149" s="106"/>
      <c r="FB149" s="106"/>
      <c r="FC149" s="106"/>
      <c r="FD149" s="106"/>
      <c r="FE149" s="106"/>
      <c r="FF149" s="106"/>
      <c r="FG149" s="106"/>
      <c r="FH149" s="106"/>
      <c r="FI149" s="106"/>
      <c r="FJ149" s="106"/>
    </row>
    <row r="150" spans="1:166">
      <c r="A150" s="135">
        <v>40768</v>
      </c>
      <c r="B150" s="136" t="s">
        <v>278</v>
      </c>
      <c r="C150" s="137" t="s">
        <v>76</v>
      </c>
      <c r="D150" s="138">
        <v>0.68055555555555547</v>
      </c>
      <c r="E150" s="136" t="s">
        <v>1464</v>
      </c>
      <c r="F150" s="136" t="s">
        <v>1465</v>
      </c>
      <c r="G150" s="152" t="s">
        <v>1466</v>
      </c>
      <c r="H150" s="152" t="s">
        <v>1467</v>
      </c>
      <c r="I150" s="137">
        <v>3820</v>
      </c>
      <c r="J150" s="138">
        <v>0.70972222222222225</v>
      </c>
      <c r="K150" s="136" t="s">
        <v>1468</v>
      </c>
      <c r="L150" s="136" t="s">
        <v>1469</v>
      </c>
      <c r="M150" s="152" t="s">
        <v>1470</v>
      </c>
      <c r="N150" s="152" t="s">
        <v>1471</v>
      </c>
      <c r="O150" s="137">
        <v>3825</v>
      </c>
      <c r="P150" s="156">
        <v>2.9166666666666785E-2</v>
      </c>
      <c r="Q150" s="157">
        <v>2.9166666667151731E-2</v>
      </c>
      <c r="R150" s="158">
        <v>5.590072992069067</v>
      </c>
      <c r="S150" s="143">
        <v>24</v>
      </c>
      <c r="T150" s="87">
        <v>4</v>
      </c>
      <c r="U150" s="144" t="s">
        <v>1472</v>
      </c>
      <c r="V150" s="136" t="s">
        <v>1096</v>
      </c>
      <c r="W150" s="145">
        <v>36</v>
      </c>
      <c r="X150" s="144">
        <v>6600</v>
      </c>
      <c r="Y150" s="146">
        <v>9</v>
      </c>
      <c r="Z150" s="147" t="s">
        <v>797</v>
      </c>
      <c r="AA150" s="136" t="s">
        <v>778</v>
      </c>
      <c r="AB150" s="150" t="s">
        <v>902</v>
      </c>
      <c r="AC150" s="150" t="s">
        <v>95</v>
      </c>
      <c r="AD150" s="149"/>
      <c r="AE150" s="150">
        <v>3</v>
      </c>
      <c r="AF150" s="165" t="s">
        <v>780</v>
      </c>
      <c r="AG150" s="152">
        <v>15</v>
      </c>
      <c r="AH150" s="137" t="s">
        <v>1028</v>
      </c>
      <c r="AI150" s="153"/>
      <c r="AJ150" s="154" t="s">
        <v>1473</v>
      </c>
      <c r="AK150" s="160"/>
      <c r="AL150" s="106"/>
      <c r="AM150" s="106"/>
      <c r="AN150" s="106"/>
      <c r="AO150" s="106"/>
      <c r="AP150" s="106"/>
      <c r="AQ150" s="106"/>
      <c r="AR150" s="106"/>
      <c r="AS150" s="106"/>
      <c r="AT150" s="106"/>
      <c r="AU150" s="106"/>
      <c r="AV150" s="106"/>
      <c r="AW150" s="106"/>
      <c r="AX150" s="106"/>
      <c r="AY150" s="106"/>
      <c r="AZ150" s="106"/>
      <c r="BA150" s="106"/>
      <c r="BB150" s="106"/>
      <c r="BC150" s="106"/>
      <c r="BD150" s="106"/>
      <c r="BE150" s="106"/>
      <c r="BF150" s="106"/>
      <c r="BG150" s="106"/>
      <c r="BH150" s="106"/>
      <c r="BI150" s="106"/>
      <c r="BJ150" s="106"/>
      <c r="BK150" s="106"/>
      <c r="BL150" s="106"/>
      <c r="BM150" s="106"/>
      <c r="BN150" s="106"/>
      <c r="BO150" s="106"/>
      <c r="BP150" s="106"/>
      <c r="BQ150" s="106"/>
      <c r="BR150" s="106"/>
      <c r="BS150" s="106"/>
      <c r="BT150" s="106"/>
      <c r="BU150" s="106"/>
      <c r="BV150" s="106"/>
      <c r="BW150" s="106"/>
      <c r="BX150" s="106"/>
      <c r="BY150" s="106"/>
      <c r="BZ150" s="106"/>
      <c r="CA150" s="106"/>
      <c r="CB150" s="106"/>
      <c r="CC150" s="106"/>
      <c r="CD150" s="106"/>
      <c r="CE150" s="106"/>
      <c r="CF150" s="106"/>
      <c r="CG150" s="106"/>
      <c r="CH150" s="106"/>
      <c r="CI150" s="106"/>
      <c r="CJ150" s="106"/>
      <c r="CK150" s="106"/>
      <c r="CL150" s="106"/>
      <c r="CM150" s="106"/>
      <c r="CN150" s="106"/>
      <c r="CO150" s="106"/>
      <c r="CP150" s="106"/>
      <c r="CQ150" s="106"/>
      <c r="CR150" s="106"/>
      <c r="CS150" s="106"/>
      <c r="CT150" s="106"/>
      <c r="CU150" s="106"/>
      <c r="CV150" s="106"/>
      <c r="CW150" s="106"/>
      <c r="CX150" s="106"/>
      <c r="CY150" s="106"/>
      <c r="CZ150" s="106"/>
      <c r="DA150" s="106"/>
      <c r="DB150" s="106"/>
      <c r="DC150" s="106"/>
      <c r="DD150" s="106"/>
      <c r="DE150" s="106"/>
      <c r="DF150" s="106"/>
      <c r="DG150" s="106"/>
      <c r="DH150" s="106"/>
      <c r="DI150" s="106"/>
      <c r="DJ150" s="106"/>
      <c r="DK150" s="106"/>
      <c r="DL150" s="106"/>
      <c r="DM150" s="106"/>
      <c r="DN150" s="106"/>
      <c r="DO150" s="106"/>
      <c r="DP150" s="106"/>
      <c r="DQ150" s="106"/>
      <c r="DR150" s="106"/>
      <c r="DS150" s="106"/>
      <c r="DT150" s="106"/>
      <c r="DU150" s="106"/>
      <c r="DV150" s="106"/>
      <c r="DW150" s="106"/>
      <c r="DX150" s="106"/>
      <c r="DY150" s="106"/>
      <c r="DZ150" s="106"/>
      <c r="EA150" s="106"/>
      <c r="EB150" s="106"/>
      <c r="EC150" s="106"/>
      <c r="ED150" s="106"/>
      <c r="EE150" s="106"/>
      <c r="EF150" s="106"/>
      <c r="EG150" s="106"/>
      <c r="EH150" s="106"/>
      <c r="EI150" s="106"/>
      <c r="EJ150" s="106"/>
      <c r="EK150" s="106"/>
      <c r="EL150" s="106"/>
      <c r="EM150" s="106"/>
      <c r="EN150" s="106"/>
      <c r="EO150" s="106"/>
      <c r="EP150" s="106"/>
      <c r="EQ150" s="106"/>
      <c r="ER150" s="106"/>
      <c r="ES150" s="106"/>
      <c r="ET150" s="106"/>
      <c r="EU150" s="106"/>
      <c r="EV150" s="106"/>
      <c r="EW150" s="106"/>
      <c r="EX150" s="106"/>
      <c r="EY150" s="106"/>
      <c r="EZ150" s="106"/>
      <c r="FA150" s="106"/>
      <c r="FB150" s="106"/>
      <c r="FC150" s="106"/>
      <c r="FD150" s="106"/>
      <c r="FE150" s="106"/>
      <c r="FF150" s="106"/>
      <c r="FG150" s="106"/>
      <c r="FH150" s="106"/>
      <c r="FI150" s="106"/>
      <c r="FJ150" s="106"/>
    </row>
    <row r="151" spans="1:166">
      <c r="A151" s="135">
        <v>40768</v>
      </c>
      <c r="B151" s="136" t="s">
        <v>884</v>
      </c>
      <c r="C151" s="137" t="s">
        <v>76</v>
      </c>
      <c r="D151" s="138">
        <v>0.70972222222222225</v>
      </c>
      <c r="E151" s="136" t="s">
        <v>1468</v>
      </c>
      <c r="F151" s="136" t="s">
        <v>1469</v>
      </c>
      <c r="G151" s="152" t="s">
        <v>1470</v>
      </c>
      <c r="H151" s="152" t="s">
        <v>1471</v>
      </c>
      <c r="I151" s="137">
        <v>3825</v>
      </c>
      <c r="J151" s="138">
        <v>0.73263888888888884</v>
      </c>
      <c r="K151" s="136" t="s">
        <v>1474</v>
      </c>
      <c r="L151" s="136" t="s">
        <v>1475</v>
      </c>
      <c r="M151" s="152" t="s">
        <v>1476</v>
      </c>
      <c r="N151" s="152" t="s">
        <v>1477</v>
      </c>
      <c r="O151" s="137">
        <v>3823</v>
      </c>
      <c r="P151" s="156">
        <v>2.2916666666666585E-2</v>
      </c>
      <c r="Q151" s="157">
        <v>2.2916666668606922E-2</v>
      </c>
      <c r="R151" s="158">
        <v>4.9670216962829183</v>
      </c>
      <c r="S151" s="143">
        <v>20</v>
      </c>
      <c r="T151" s="87">
        <v>5</v>
      </c>
      <c r="U151" s="144" t="s">
        <v>1472</v>
      </c>
      <c r="V151" s="136" t="s">
        <v>1096</v>
      </c>
      <c r="W151" s="145">
        <v>36</v>
      </c>
      <c r="X151" s="144">
        <v>6600</v>
      </c>
      <c r="Y151" s="146">
        <v>9</v>
      </c>
      <c r="Z151" s="159" t="s">
        <v>95</v>
      </c>
      <c r="AA151" s="136" t="s">
        <v>778</v>
      </c>
      <c r="AB151" s="150" t="s">
        <v>902</v>
      </c>
      <c r="AC151" s="150" t="s">
        <v>95</v>
      </c>
      <c r="AD151" s="149"/>
      <c r="AE151" s="150">
        <v>3</v>
      </c>
      <c r="AF151" s="165" t="s">
        <v>780</v>
      </c>
      <c r="AG151" s="152">
        <v>15</v>
      </c>
      <c r="AH151" s="137" t="s">
        <v>1028</v>
      </c>
      <c r="AI151" s="153"/>
      <c r="AJ151" s="161"/>
      <c r="AK151" s="160"/>
      <c r="AL151" s="106"/>
      <c r="AM151" s="106"/>
      <c r="AN151" s="106"/>
      <c r="AO151" s="106"/>
      <c r="AP151" s="106"/>
      <c r="AQ151" s="106"/>
      <c r="AR151" s="106"/>
      <c r="AS151" s="106"/>
      <c r="AT151" s="106"/>
      <c r="AU151" s="106"/>
      <c r="AV151" s="106"/>
      <c r="AW151" s="106"/>
      <c r="AX151" s="106"/>
      <c r="AY151" s="106"/>
      <c r="AZ151" s="106"/>
      <c r="BA151" s="106"/>
      <c r="BB151" s="106"/>
      <c r="BC151" s="106"/>
      <c r="BD151" s="106"/>
      <c r="BE151" s="106"/>
      <c r="BF151" s="106"/>
      <c r="BG151" s="106"/>
      <c r="BH151" s="106"/>
      <c r="BI151" s="106"/>
      <c r="BJ151" s="106"/>
      <c r="BK151" s="106"/>
      <c r="BL151" s="106"/>
      <c r="BM151" s="106"/>
      <c r="BN151" s="106"/>
      <c r="BO151" s="106"/>
      <c r="BP151" s="106"/>
      <c r="BQ151" s="106"/>
      <c r="BR151" s="106"/>
      <c r="BS151" s="106"/>
      <c r="BT151" s="106"/>
      <c r="BU151" s="106"/>
      <c r="BV151" s="106"/>
      <c r="BW151" s="106"/>
      <c r="BX151" s="106"/>
      <c r="BY151" s="106"/>
      <c r="BZ151" s="106"/>
      <c r="CA151" s="106"/>
      <c r="CB151" s="106"/>
      <c r="CC151" s="106"/>
      <c r="CD151" s="106"/>
      <c r="CE151" s="106"/>
      <c r="CF151" s="106"/>
      <c r="CG151" s="106"/>
      <c r="CH151" s="106"/>
      <c r="CI151" s="106"/>
      <c r="CJ151" s="106"/>
      <c r="CK151" s="106"/>
      <c r="CL151" s="106"/>
      <c r="CM151" s="106"/>
      <c r="CN151" s="106"/>
      <c r="CO151" s="106"/>
      <c r="CP151" s="106"/>
      <c r="CQ151" s="106"/>
      <c r="CR151" s="106"/>
      <c r="CS151" s="106"/>
      <c r="CT151" s="106"/>
      <c r="CU151" s="106"/>
      <c r="CV151" s="106"/>
      <c r="CW151" s="106"/>
      <c r="CX151" s="106"/>
      <c r="CY151" s="106"/>
      <c r="CZ151" s="106"/>
      <c r="DA151" s="106"/>
      <c r="DB151" s="106"/>
      <c r="DC151" s="106"/>
      <c r="DD151" s="106"/>
      <c r="DE151" s="106"/>
      <c r="DF151" s="106"/>
      <c r="DG151" s="106"/>
      <c r="DH151" s="106"/>
      <c r="DI151" s="106"/>
      <c r="DJ151" s="106"/>
      <c r="DK151" s="106"/>
      <c r="DL151" s="106"/>
      <c r="DM151" s="106"/>
      <c r="DN151" s="106"/>
      <c r="DO151" s="106"/>
      <c r="DP151" s="106"/>
      <c r="DQ151" s="106"/>
      <c r="DR151" s="106"/>
      <c r="DS151" s="106"/>
      <c r="DT151" s="106"/>
      <c r="DU151" s="106"/>
      <c r="DV151" s="106"/>
      <c r="DW151" s="106"/>
      <c r="DX151" s="106"/>
      <c r="DY151" s="106"/>
      <c r="DZ151" s="106"/>
      <c r="EA151" s="106"/>
      <c r="EB151" s="106"/>
      <c r="EC151" s="106"/>
      <c r="ED151" s="106"/>
      <c r="EE151" s="106"/>
      <c r="EF151" s="106"/>
      <c r="EG151" s="106"/>
      <c r="EH151" s="106"/>
      <c r="EI151" s="106"/>
      <c r="EJ151" s="106"/>
      <c r="EK151" s="106"/>
      <c r="EL151" s="106"/>
      <c r="EM151" s="106"/>
      <c r="EN151" s="106"/>
      <c r="EO151" s="106"/>
      <c r="EP151" s="106"/>
      <c r="EQ151" s="106"/>
      <c r="ER151" s="106"/>
      <c r="ES151" s="106"/>
      <c r="ET151" s="106"/>
      <c r="EU151" s="106"/>
      <c r="EV151" s="106"/>
      <c r="EW151" s="106"/>
      <c r="EX151" s="106"/>
      <c r="EY151" s="106"/>
      <c r="EZ151" s="106"/>
      <c r="FA151" s="106"/>
      <c r="FB151" s="106"/>
      <c r="FC151" s="106"/>
      <c r="FD151" s="106"/>
      <c r="FE151" s="106"/>
      <c r="FF151" s="106"/>
      <c r="FG151" s="106"/>
      <c r="FH151" s="106"/>
      <c r="FI151" s="106"/>
      <c r="FJ151" s="106"/>
    </row>
    <row r="152" spans="1:166">
      <c r="A152" s="135">
        <v>40768</v>
      </c>
      <c r="B152" s="136" t="s">
        <v>884</v>
      </c>
      <c r="C152" s="137" t="s">
        <v>76</v>
      </c>
      <c r="D152" s="138">
        <v>0.73263888888888884</v>
      </c>
      <c r="E152" s="136" t="s">
        <v>1474</v>
      </c>
      <c r="F152" s="136" t="s">
        <v>1475</v>
      </c>
      <c r="G152" s="152" t="s">
        <v>1476</v>
      </c>
      <c r="H152" s="152" t="s">
        <v>1477</v>
      </c>
      <c r="I152" s="137">
        <v>3823</v>
      </c>
      <c r="J152" s="138">
        <v>0.74791666666666667</v>
      </c>
      <c r="K152" s="136" t="s">
        <v>1478</v>
      </c>
      <c r="L152" s="136" t="s">
        <v>1479</v>
      </c>
      <c r="M152" s="152" t="s">
        <v>1480</v>
      </c>
      <c r="N152" s="152" t="s">
        <v>1481</v>
      </c>
      <c r="O152" s="137">
        <v>3828</v>
      </c>
      <c r="P152" s="156">
        <v>1.5277777777777835E-2</v>
      </c>
      <c r="Q152" s="157">
        <v>1.5277777776645962E-2</v>
      </c>
      <c r="R152" s="158">
        <v>3.0438909448086799</v>
      </c>
      <c r="S152" s="143">
        <v>15</v>
      </c>
      <c r="T152" s="87">
        <v>5</v>
      </c>
      <c r="U152" s="144" t="s">
        <v>1472</v>
      </c>
      <c r="V152" s="136" t="s">
        <v>1096</v>
      </c>
      <c r="W152" s="145">
        <v>36</v>
      </c>
      <c r="X152" s="144">
        <v>6300</v>
      </c>
      <c r="Y152" s="146">
        <v>9</v>
      </c>
      <c r="Z152" s="147" t="s">
        <v>827</v>
      </c>
      <c r="AA152" s="136" t="s">
        <v>778</v>
      </c>
      <c r="AB152" s="150" t="s">
        <v>1172</v>
      </c>
      <c r="AC152" s="150" t="s">
        <v>95</v>
      </c>
      <c r="AD152" s="149"/>
      <c r="AE152" s="150">
        <v>3</v>
      </c>
      <c r="AF152" s="151" t="s">
        <v>780</v>
      </c>
      <c r="AG152" s="152">
        <v>13</v>
      </c>
      <c r="AH152" s="137" t="s">
        <v>1028</v>
      </c>
      <c r="AI152" s="153"/>
      <c r="AJ152" s="161"/>
      <c r="AK152" s="160"/>
      <c r="AL152" s="106"/>
      <c r="AM152" s="106"/>
      <c r="AN152" s="106"/>
      <c r="AO152" s="106"/>
      <c r="AP152" s="106"/>
      <c r="AQ152" s="106"/>
      <c r="AR152" s="106"/>
      <c r="AS152" s="106"/>
      <c r="AT152" s="106"/>
      <c r="AU152" s="106"/>
      <c r="AV152" s="106"/>
      <c r="AW152" s="106"/>
      <c r="AX152" s="106"/>
      <c r="AY152" s="106"/>
      <c r="AZ152" s="106"/>
      <c r="BA152" s="106"/>
      <c r="BB152" s="106"/>
      <c r="BC152" s="106"/>
      <c r="BD152" s="106"/>
      <c r="BE152" s="106"/>
      <c r="BF152" s="106"/>
      <c r="BG152" s="106"/>
      <c r="BH152" s="106"/>
      <c r="BI152" s="106"/>
      <c r="BJ152" s="106"/>
      <c r="BK152" s="106"/>
      <c r="BL152" s="106"/>
      <c r="BM152" s="106"/>
      <c r="BN152" s="106"/>
      <c r="BO152" s="106"/>
      <c r="BP152" s="106"/>
      <c r="BQ152" s="106"/>
      <c r="BR152" s="106"/>
      <c r="BS152" s="106"/>
      <c r="BT152" s="106"/>
      <c r="BU152" s="106"/>
      <c r="BV152" s="106"/>
      <c r="BW152" s="106"/>
      <c r="BX152" s="106"/>
      <c r="BY152" s="106"/>
      <c r="BZ152" s="106"/>
      <c r="CA152" s="106"/>
      <c r="CB152" s="106"/>
      <c r="CC152" s="106"/>
      <c r="CD152" s="106"/>
      <c r="CE152" s="106"/>
      <c r="CF152" s="106"/>
      <c r="CG152" s="106"/>
      <c r="CH152" s="106"/>
      <c r="CI152" s="106"/>
      <c r="CJ152" s="106"/>
      <c r="CK152" s="106"/>
      <c r="CL152" s="106"/>
      <c r="CM152" s="106"/>
      <c r="CN152" s="106"/>
      <c r="CO152" s="106"/>
      <c r="CP152" s="106"/>
      <c r="CQ152" s="106"/>
      <c r="CR152" s="106"/>
      <c r="CS152" s="106"/>
      <c r="CT152" s="106"/>
      <c r="CU152" s="106"/>
      <c r="CV152" s="106"/>
      <c r="CW152" s="106"/>
      <c r="CX152" s="106"/>
      <c r="CY152" s="106"/>
      <c r="CZ152" s="106"/>
      <c r="DA152" s="106"/>
      <c r="DB152" s="106"/>
      <c r="DC152" s="106"/>
      <c r="DD152" s="106"/>
      <c r="DE152" s="106"/>
      <c r="DF152" s="106"/>
      <c r="DG152" s="106"/>
      <c r="DH152" s="106"/>
      <c r="DI152" s="106"/>
      <c r="DJ152" s="106"/>
      <c r="DK152" s="106"/>
      <c r="DL152" s="106"/>
      <c r="DM152" s="106"/>
      <c r="DN152" s="106"/>
      <c r="DO152" s="106"/>
      <c r="DP152" s="106"/>
      <c r="DQ152" s="106"/>
      <c r="DR152" s="106"/>
      <c r="DS152" s="106"/>
      <c r="DT152" s="106"/>
      <c r="DU152" s="106"/>
      <c r="DV152" s="106"/>
      <c r="DW152" s="106"/>
      <c r="DX152" s="106"/>
      <c r="DY152" s="106"/>
      <c r="DZ152" s="106"/>
      <c r="EA152" s="106"/>
      <c r="EB152" s="106"/>
      <c r="EC152" s="106"/>
      <c r="ED152" s="106"/>
      <c r="EE152" s="106"/>
      <c r="EF152" s="106"/>
      <c r="EG152" s="106"/>
      <c r="EH152" s="106"/>
      <c r="EI152" s="106"/>
      <c r="EJ152" s="106"/>
      <c r="EK152" s="106"/>
      <c r="EL152" s="106"/>
      <c r="EM152" s="106"/>
      <c r="EN152" s="106"/>
      <c r="EO152" s="106"/>
      <c r="EP152" s="106"/>
      <c r="EQ152" s="106"/>
      <c r="ER152" s="106"/>
      <c r="ES152" s="106"/>
      <c r="ET152" s="106"/>
      <c r="EU152" s="106"/>
      <c r="EV152" s="106"/>
      <c r="EW152" s="106"/>
      <c r="EX152" s="106"/>
      <c r="EY152" s="106"/>
      <c r="EZ152" s="106"/>
      <c r="FA152" s="106"/>
      <c r="FB152" s="106"/>
      <c r="FC152" s="106"/>
      <c r="FD152" s="106"/>
      <c r="FE152" s="106"/>
      <c r="FF152" s="106"/>
      <c r="FG152" s="106"/>
      <c r="FH152" s="106"/>
      <c r="FI152" s="106"/>
      <c r="FJ152" s="106"/>
    </row>
    <row r="153" spans="1:166">
      <c r="A153" s="135">
        <v>40768</v>
      </c>
      <c r="B153" s="136" t="s">
        <v>147</v>
      </c>
      <c r="C153" s="137" t="s">
        <v>76</v>
      </c>
      <c r="D153" s="138">
        <v>0.74791666666666667</v>
      </c>
      <c r="E153" s="136" t="s">
        <v>1478</v>
      </c>
      <c r="F153" s="136" t="s">
        <v>1479</v>
      </c>
      <c r="G153" s="152" t="s">
        <v>1480</v>
      </c>
      <c r="H153" s="152" t="s">
        <v>1481</v>
      </c>
      <c r="I153" s="137">
        <v>3828</v>
      </c>
      <c r="J153" s="138">
        <v>0.77083333333333337</v>
      </c>
      <c r="K153" s="136" t="s">
        <v>1482</v>
      </c>
      <c r="L153" s="136" t="s">
        <v>1483</v>
      </c>
      <c r="M153" s="152" t="s">
        <v>1484</v>
      </c>
      <c r="N153" s="152" t="s">
        <v>1485</v>
      </c>
      <c r="O153" s="137">
        <v>3825</v>
      </c>
      <c r="P153" s="156">
        <v>2.2916666666666696E-2</v>
      </c>
      <c r="Q153" s="157">
        <v>2.2916666668606922E-2</v>
      </c>
      <c r="R153" s="158">
        <v>4.2703131208649516</v>
      </c>
      <c r="S153" s="143">
        <v>10</v>
      </c>
      <c r="T153" s="87">
        <v>6</v>
      </c>
      <c r="U153" s="144" t="s">
        <v>1472</v>
      </c>
      <c r="V153" s="136" t="s">
        <v>1096</v>
      </c>
      <c r="W153" s="145">
        <v>36</v>
      </c>
      <c r="X153" s="145">
        <v>6300</v>
      </c>
      <c r="Y153" s="146">
        <v>9</v>
      </c>
      <c r="Z153" s="159" t="s">
        <v>827</v>
      </c>
      <c r="AA153" s="136" t="s">
        <v>778</v>
      </c>
      <c r="AB153" s="150" t="s">
        <v>958</v>
      </c>
      <c r="AC153" s="150" t="s">
        <v>95</v>
      </c>
      <c r="AD153" s="149"/>
      <c r="AE153" s="150">
        <v>3</v>
      </c>
      <c r="AF153" s="151" t="s">
        <v>780</v>
      </c>
      <c r="AG153" s="152">
        <v>9</v>
      </c>
      <c r="AH153" s="137" t="s">
        <v>1028</v>
      </c>
      <c r="AI153" s="153"/>
      <c r="AJ153" s="161"/>
      <c r="AK153" s="160"/>
      <c r="AL153" s="106"/>
      <c r="AM153" s="106"/>
      <c r="AN153" s="106"/>
      <c r="AO153" s="106"/>
      <c r="AP153" s="106"/>
      <c r="AQ153" s="106"/>
      <c r="AR153" s="106"/>
      <c r="AS153" s="106"/>
      <c r="AT153" s="106"/>
      <c r="AU153" s="106"/>
      <c r="AV153" s="106"/>
      <c r="AW153" s="106"/>
      <c r="AX153" s="106"/>
      <c r="AY153" s="106"/>
      <c r="AZ153" s="106"/>
      <c r="BA153" s="106"/>
      <c r="BB153" s="106"/>
      <c r="BC153" s="106"/>
      <c r="BD153" s="106"/>
      <c r="BE153" s="106"/>
      <c r="BF153" s="106"/>
      <c r="BG153" s="106"/>
      <c r="BH153" s="106"/>
      <c r="BI153" s="106"/>
      <c r="BJ153" s="106"/>
      <c r="BK153" s="106"/>
      <c r="BL153" s="106"/>
      <c r="BM153" s="106"/>
      <c r="BN153" s="106"/>
      <c r="BO153" s="106"/>
      <c r="BP153" s="106"/>
      <c r="BQ153" s="106"/>
      <c r="BR153" s="106"/>
      <c r="BS153" s="106"/>
      <c r="BT153" s="106"/>
      <c r="BU153" s="106"/>
      <c r="BV153" s="106"/>
      <c r="BW153" s="106"/>
      <c r="BX153" s="106"/>
      <c r="BY153" s="106"/>
      <c r="BZ153" s="106"/>
      <c r="CA153" s="106"/>
      <c r="CB153" s="106"/>
      <c r="CC153" s="106"/>
      <c r="CD153" s="106"/>
      <c r="CE153" s="106"/>
      <c r="CF153" s="106"/>
      <c r="CG153" s="106"/>
      <c r="CH153" s="106"/>
      <c r="CI153" s="106"/>
      <c r="CJ153" s="106"/>
      <c r="CK153" s="106"/>
      <c r="CL153" s="106"/>
      <c r="CM153" s="106"/>
      <c r="CN153" s="106"/>
      <c r="CO153" s="106"/>
      <c r="CP153" s="106"/>
      <c r="CQ153" s="106"/>
      <c r="CR153" s="106"/>
      <c r="CS153" s="106"/>
      <c r="CT153" s="106"/>
      <c r="CU153" s="106"/>
      <c r="CV153" s="106"/>
      <c r="CW153" s="106"/>
      <c r="CX153" s="106"/>
      <c r="CY153" s="106"/>
      <c r="CZ153" s="106"/>
      <c r="DA153" s="106"/>
      <c r="DB153" s="106"/>
      <c r="DC153" s="106"/>
      <c r="DD153" s="106"/>
      <c r="DE153" s="106"/>
      <c r="DF153" s="106"/>
      <c r="DG153" s="106"/>
      <c r="DH153" s="106"/>
      <c r="DI153" s="106"/>
      <c r="DJ153" s="106"/>
      <c r="DK153" s="106"/>
      <c r="DL153" s="106"/>
      <c r="DM153" s="106"/>
      <c r="DN153" s="106"/>
      <c r="DO153" s="106"/>
      <c r="DP153" s="106"/>
      <c r="DQ153" s="106"/>
      <c r="DR153" s="106"/>
      <c r="DS153" s="106"/>
      <c r="DT153" s="106"/>
      <c r="DU153" s="106"/>
      <c r="DV153" s="106"/>
      <c r="DW153" s="106"/>
      <c r="DX153" s="106"/>
      <c r="DY153" s="106"/>
      <c r="DZ153" s="106"/>
      <c r="EA153" s="106"/>
      <c r="EB153" s="106"/>
      <c r="EC153" s="106"/>
      <c r="ED153" s="106"/>
      <c r="EE153" s="106"/>
      <c r="EF153" s="106"/>
      <c r="EG153" s="106"/>
      <c r="EH153" s="106"/>
      <c r="EI153" s="106"/>
      <c r="EJ153" s="106"/>
      <c r="EK153" s="106"/>
      <c r="EL153" s="106"/>
      <c r="EM153" s="106"/>
      <c r="EN153" s="106"/>
      <c r="EO153" s="106"/>
      <c r="EP153" s="106"/>
      <c r="EQ153" s="106"/>
      <c r="ER153" s="106"/>
      <c r="ES153" s="106"/>
      <c r="ET153" s="106"/>
      <c r="EU153" s="106"/>
      <c r="EV153" s="106"/>
      <c r="EW153" s="106"/>
      <c r="EX153" s="106"/>
      <c r="EY153" s="106"/>
      <c r="EZ153" s="106"/>
      <c r="FA153" s="106"/>
      <c r="FB153" s="106"/>
      <c r="FC153" s="106"/>
      <c r="FD153" s="106"/>
      <c r="FE153" s="106"/>
      <c r="FF153" s="106"/>
      <c r="FG153" s="106"/>
      <c r="FH153" s="106"/>
      <c r="FI153" s="106"/>
      <c r="FJ153" s="106"/>
    </row>
    <row r="154" spans="1:166">
      <c r="A154" s="135">
        <v>40768</v>
      </c>
      <c r="B154" s="136" t="s">
        <v>147</v>
      </c>
      <c r="C154" s="137" t="s">
        <v>76</v>
      </c>
      <c r="D154" s="138">
        <v>0.77083333333333337</v>
      </c>
      <c r="E154" s="136" t="s">
        <v>1482</v>
      </c>
      <c r="F154" s="136" t="s">
        <v>1483</v>
      </c>
      <c r="G154" s="152" t="s">
        <v>1484</v>
      </c>
      <c r="H154" s="152" t="s">
        <v>1485</v>
      </c>
      <c r="I154" s="137">
        <v>3825</v>
      </c>
      <c r="J154" s="138">
        <v>0.7993055555555556</v>
      </c>
      <c r="K154" s="136" t="s">
        <v>1486</v>
      </c>
      <c r="L154" s="136" t="s">
        <v>1487</v>
      </c>
      <c r="M154" s="152" t="s">
        <v>1488</v>
      </c>
      <c r="N154" s="152" t="s">
        <v>1489</v>
      </c>
      <c r="O154" s="137">
        <v>3818</v>
      </c>
      <c r="P154" s="156">
        <v>2.8472222222222232E-2</v>
      </c>
      <c r="Q154" s="157">
        <v>2.8472222220443655E-2</v>
      </c>
      <c r="R154" s="158">
        <v>5.755156697715238</v>
      </c>
      <c r="S154" s="143">
        <v>9</v>
      </c>
      <c r="T154" s="87">
        <v>4.7</v>
      </c>
      <c r="U154" s="144" t="s">
        <v>1472</v>
      </c>
      <c r="V154" s="136" t="s">
        <v>1086</v>
      </c>
      <c r="W154" s="145">
        <v>1</v>
      </c>
      <c r="X154" s="145">
        <v>40</v>
      </c>
      <c r="Y154" s="146">
        <v>9</v>
      </c>
      <c r="Z154" s="159" t="s">
        <v>827</v>
      </c>
      <c r="AA154" s="136" t="s">
        <v>778</v>
      </c>
      <c r="AB154" s="150" t="s">
        <v>958</v>
      </c>
      <c r="AC154" s="150" t="s">
        <v>95</v>
      </c>
      <c r="AD154" s="149"/>
      <c r="AE154" s="150">
        <v>3</v>
      </c>
      <c r="AF154" s="151" t="s">
        <v>780</v>
      </c>
      <c r="AG154" s="152">
        <v>13</v>
      </c>
      <c r="AH154" s="137" t="s">
        <v>1028</v>
      </c>
      <c r="AI154" s="153">
        <v>19</v>
      </c>
      <c r="AJ154" s="154" t="s">
        <v>1490</v>
      </c>
      <c r="AK154" s="160"/>
      <c r="AL154" s="106"/>
      <c r="AM154" s="106"/>
      <c r="AN154" s="106"/>
      <c r="AO154" s="106"/>
      <c r="AP154" s="106"/>
      <c r="AQ154" s="106"/>
      <c r="AR154" s="106"/>
      <c r="AS154" s="106"/>
      <c r="AT154" s="106"/>
      <c r="AU154" s="106"/>
      <c r="AV154" s="106"/>
      <c r="AW154" s="106"/>
      <c r="AX154" s="106"/>
      <c r="AY154" s="106"/>
      <c r="AZ154" s="106"/>
      <c r="BA154" s="106"/>
      <c r="BB154" s="106"/>
      <c r="BC154" s="106"/>
      <c r="BD154" s="106"/>
      <c r="BE154" s="106"/>
      <c r="BF154" s="106"/>
      <c r="BG154" s="106"/>
      <c r="BH154" s="106"/>
      <c r="BI154" s="106"/>
      <c r="BJ154" s="106"/>
      <c r="BK154" s="106"/>
      <c r="BL154" s="106"/>
      <c r="BM154" s="106"/>
      <c r="BN154" s="106"/>
      <c r="BO154" s="106"/>
      <c r="BP154" s="106"/>
      <c r="BQ154" s="106"/>
      <c r="BR154" s="106"/>
      <c r="BS154" s="106"/>
      <c r="BT154" s="106"/>
      <c r="BU154" s="106"/>
      <c r="BV154" s="106"/>
      <c r="BW154" s="106"/>
      <c r="BX154" s="106"/>
      <c r="BY154" s="106"/>
      <c r="BZ154" s="106"/>
      <c r="CA154" s="106"/>
      <c r="CB154" s="106"/>
      <c r="CC154" s="106"/>
      <c r="CD154" s="106"/>
      <c r="CE154" s="106"/>
      <c r="CF154" s="106"/>
      <c r="CG154" s="106"/>
      <c r="CH154" s="106"/>
      <c r="CI154" s="106"/>
      <c r="CJ154" s="106"/>
      <c r="CK154" s="106"/>
      <c r="CL154" s="106"/>
      <c r="CM154" s="106"/>
      <c r="CN154" s="106"/>
      <c r="CO154" s="106"/>
      <c r="CP154" s="106"/>
      <c r="CQ154" s="106"/>
      <c r="CR154" s="106"/>
      <c r="CS154" s="106"/>
      <c r="CT154" s="106"/>
      <c r="CU154" s="106"/>
      <c r="CV154" s="106"/>
      <c r="CW154" s="106"/>
      <c r="CX154" s="106"/>
      <c r="CY154" s="106"/>
      <c r="CZ154" s="106"/>
      <c r="DA154" s="106"/>
      <c r="DB154" s="106"/>
      <c r="DC154" s="106"/>
      <c r="DD154" s="106"/>
      <c r="DE154" s="106"/>
      <c r="DF154" s="106"/>
      <c r="DG154" s="106"/>
      <c r="DH154" s="106"/>
      <c r="DI154" s="106"/>
      <c r="DJ154" s="106"/>
      <c r="DK154" s="106"/>
      <c r="DL154" s="106"/>
      <c r="DM154" s="106"/>
      <c r="DN154" s="106"/>
      <c r="DO154" s="106"/>
      <c r="DP154" s="106"/>
      <c r="DQ154" s="106"/>
      <c r="DR154" s="106"/>
      <c r="DS154" s="106"/>
      <c r="DT154" s="106"/>
      <c r="DU154" s="106"/>
      <c r="DV154" s="106"/>
      <c r="DW154" s="106"/>
      <c r="DX154" s="106"/>
      <c r="DY154" s="106"/>
      <c r="DZ154" s="106"/>
      <c r="EA154" s="106"/>
      <c r="EB154" s="106"/>
      <c r="EC154" s="106"/>
      <c r="ED154" s="106"/>
      <c r="EE154" s="106"/>
      <c r="EF154" s="106"/>
      <c r="EG154" s="106"/>
      <c r="EH154" s="106"/>
      <c r="EI154" s="106"/>
      <c r="EJ154" s="106"/>
      <c r="EK154" s="106"/>
      <c r="EL154" s="106"/>
      <c r="EM154" s="106"/>
      <c r="EN154" s="106"/>
      <c r="EO154" s="106"/>
      <c r="EP154" s="106"/>
      <c r="EQ154" s="106"/>
      <c r="ER154" s="106"/>
      <c r="ES154" s="106"/>
      <c r="ET154" s="106"/>
      <c r="EU154" s="106"/>
      <c r="EV154" s="106"/>
      <c r="EW154" s="106"/>
      <c r="EX154" s="106"/>
      <c r="EY154" s="106"/>
      <c r="EZ154" s="106"/>
      <c r="FA154" s="106"/>
      <c r="FB154" s="106"/>
      <c r="FC154" s="106"/>
      <c r="FD154" s="106"/>
      <c r="FE154" s="106"/>
      <c r="FF154" s="106"/>
      <c r="FG154" s="106"/>
      <c r="FH154" s="106"/>
      <c r="FI154" s="106"/>
      <c r="FJ154" s="106"/>
    </row>
    <row r="155" spans="1:166">
      <c r="A155" s="135">
        <v>40768</v>
      </c>
      <c r="B155" s="136" t="s">
        <v>137</v>
      </c>
      <c r="C155" s="137" t="s">
        <v>76</v>
      </c>
      <c r="D155" s="138">
        <v>0.7993055555555556</v>
      </c>
      <c r="E155" s="136" t="s">
        <v>1486</v>
      </c>
      <c r="F155" s="136" t="s">
        <v>1487</v>
      </c>
      <c r="G155" s="152" t="s">
        <v>1488</v>
      </c>
      <c r="H155" s="152" t="s">
        <v>1489</v>
      </c>
      <c r="I155" s="137">
        <v>3818</v>
      </c>
      <c r="J155" s="138">
        <v>0.81388888888888899</v>
      </c>
      <c r="K155" s="136" t="s">
        <v>1491</v>
      </c>
      <c r="L155" s="136" t="s">
        <v>1492</v>
      </c>
      <c r="M155" s="152" t="s">
        <v>1493</v>
      </c>
      <c r="N155" s="152" t="s">
        <v>1494</v>
      </c>
      <c r="O155" s="137">
        <v>3816</v>
      </c>
      <c r="P155" s="156">
        <v>1.4583333333333393E-2</v>
      </c>
      <c r="Q155" s="157">
        <v>1.4583333329937886E-2</v>
      </c>
      <c r="R155" s="158">
        <v>2.3844318674724807</v>
      </c>
      <c r="S155" s="143">
        <v>10</v>
      </c>
      <c r="T155" s="87">
        <v>4</v>
      </c>
      <c r="U155" s="144" t="s">
        <v>1472</v>
      </c>
      <c r="V155" s="136" t="s">
        <v>1078</v>
      </c>
      <c r="W155" s="145" t="s">
        <v>1079</v>
      </c>
      <c r="X155" s="145" t="s">
        <v>1079</v>
      </c>
      <c r="Y155" s="146">
        <v>9</v>
      </c>
      <c r="Z155" s="159" t="s">
        <v>827</v>
      </c>
      <c r="AA155" s="136" t="s">
        <v>778</v>
      </c>
      <c r="AB155" s="150" t="s">
        <v>958</v>
      </c>
      <c r="AC155" s="150" t="s">
        <v>95</v>
      </c>
      <c r="AD155" s="149"/>
      <c r="AE155" s="150">
        <v>3</v>
      </c>
      <c r="AF155" s="165" t="s">
        <v>780</v>
      </c>
      <c r="AG155" s="152">
        <v>8</v>
      </c>
      <c r="AH155" s="137" t="s">
        <v>1028</v>
      </c>
      <c r="AI155" s="153"/>
      <c r="AJ155" s="154" t="s">
        <v>1495</v>
      </c>
      <c r="AK155" s="160"/>
      <c r="AL155" s="106"/>
      <c r="AM155" s="106"/>
      <c r="AN155" s="106"/>
      <c r="AO155" s="106"/>
      <c r="AP155" s="106"/>
      <c r="AQ155" s="106"/>
      <c r="AR155" s="106"/>
      <c r="AS155" s="106"/>
      <c r="AT155" s="106"/>
      <c r="AU155" s="106"/>
      <c r="AV155" s="106"/>
      <c r="AW155" s="106"/>
      <c r="AX155" s="106"/>
      <c r="AY155" s="106"/>
      <c r="AZ155" s="106"/>
      <c r="BA155" s="106"/>
      <c r="BB155" s="106"/>
      <c r="BC155" s="106"/>
      <c r="BD155" s="106"/>
      <c r="BE155" s="106"/>
      <c r="BF155" s="106"/>
      <c r="BG155" s="106"/>
      <c r="BH155" s="106"/>
      <c r="BI155" s="106"/>
      <c r="BJ155" s="106"/>
      <c r="BK155" s="106"/>
      <c r="BL155" s="106"/>
      <c r="BM155" s="106"/>
      <c r="BN155" s="106"/>
      <c r="BO155" s="106"/>
      <c r="BP155" s="106"/>
      <c r="BQ155" s="106"/>
      <c r="BR155" s="106"/>
      <c r="BS155" s="106"/>
      <c r="BT155" s="106"/>
      <c r="BU155" s="106"/>
      <c r="BV155" s="106"/>
      <c r="BW155" s="106"/>
      <c r="BX155" s="106"/>
      <c r="BY155" s="106"/>
      <c r="BZ155" s="106"/>
      <c r="CA155" s="106"/>
      <c r="CB155" s="106"/>
      <c r="CC155" s="106"/>
      <c r="CD155" s="106"/>
      <c r="CE155" s="106"/>
      <c r="CF155" s="106"/>
      <c r="CG155" s="106"/>
      <c r="CH155" s="106"/>
      <c r="CI155" s="106"/>
      <c r="CJ155" s="106"/>
      <c r="CK155" s="106"/>
      <c r="CL155" s="106"/>
      <c r="CM155" s="106"/>
      <c r="CN155" s="106"/>
      <c r="CO155" s="106"/>
      <c r="CP155" s="106"/>
      <c r="CQ155" s="106"/>
      <c r="CR155" s="106"/>
      <c r="CS155" s="106"/>
      <c r="CT155" s="106"/>
      <c r="CU155" s="106"/>
      <c r="CV155" s="106"/>
      <c r="CW155" s="106"/>
      <c r="CX155" s="106"/>
      <c r="CY155" s="106"/>
      <c r="CZ155" s="106"/>
      <c r="DA155" s="106"/>
      <c r="DB155" s="106"/>
      <c r="DC155" s="106"/>
      <c r="DD155" s="106"/>
      <c r="DE155" s="106"/>
      <c r="DF155" s="106"/>
      <c r="DG155" s="106"/>
      <c r="DH155" s="106"/>
      <c r="DI155" s="106"/>
      <c r="DJ155" s="106"/>
      <c r="DK155" s="106"/>
      <c r="DL155" s="106"/>
      <c r="DM155" s="106"/>
      <c r="DN155" s="106"/>
      <c r="DO155" s="106"/>
      <c r="DP155" s="106"/>
      <c r="DQ155" s="106"/>
      <c r="DR155" s="106"/>
      <c r="DS155" s="106"/>
      <c r="DT155" s="106"/>
      <c r="DU155" s="106"/>
      <c r="DV155" s="106"/>
      <c r="DW155" s="106"/>
      <c r="DX155" s="106"/>
      <c r="DY155" s="106"/>
      <c r="DZ155" s="106"/>
      <c r="EA155" s="106"/>
      <c r="EB155" s="106"/>
      <c r="EC155" s="106"/>
      <c r="ED155" s="106"/>
      <c r="EE155" s="106"/>
      <c r="EF155" s="106"/>
      <c r="EG155" s="106"/>
      <c r="EH155" s="106"/>
      <c r="EI155" s="106"/>
      <c r="EJ155" s="106"/>
      <c r="EK155" s="106"/>
      <c r="EL155" s="106"/>
      <c r="EM155" s="106"/>
      <c r="EN155" s="106"/>
      <c r="EO155" s="106"/>
      <c r="EP155" s="106"/>
      <c r="EQ155" s="106"/>
      <c r="ER155" s="106"/>
      <c r="ES155" s="106"/>
      <c r="ET155" s="106"/>
      <c r="EU155" s="106"/>
      <c r="EV155" s="106"/>
      <c r="EW155" s="106"/>
      <c r="EX155" s="106"/>
      <c r="EY155" s="106"/>
      <c r="EZ155" s="106"/>
      <c r="FA155" s="106"/>
      <c r="FB155" s="106"/>
      <c r="FC155" s="106"/>
      <c r="FD155" s="106"/>
      <c r="FE155" s="106"/>
      <c r="FF155" s="106"/>
      <c r="FG155" s="106"/>
      <c r="FH155" s="106"/>
      <c r="FI155" s="106"/>
      <c r="FJ155" s="106"/>
    </row>
    <row r="156" spans="1:166">
      <c r="A156" s="135">
        <v>40768</v>
      </c>
      <c r="B156" s="136" t="s">
        <v>137</v>
      </c>
      <c r="C156" s="137" t="s">
        <v>76</v>
      </c>
      <c r="D156" s="138">
        <v>0.81388888888888899</v>
      </c>
      <c r="E156" s="136" t="s">
        <v>1491</v>
      </c>
      <c r="F156" s="136" t="s">
        <v>1492</v>
      </c>
      <c r="G156" s="152" t="s">
        <v>1493</v>
      </c>
      <c r="H156" s="152" t="s">
        <v>1494</v>
      </c>
      <c r="I156" s="137">
        <v>3816</v>
      </c>
      <c r="J156" s="138">
        <v>0.82152777777777775</v>
      </c>
      <c r="K156" s="136" t="s">
        <v>1496</v>
      </c>
      <c r="L156" s="136" t="s">
        <v>1497</v>
      </c>
      <c r="M156" s="152" t="s">
        <v>1498</v>
      </c>
      <c r="N156" s="152" t="s">
        <v>1499</v>
      </c>
      <c r="O156" s="137">
        <v>3823</v>
      </c>
      <c r="P156" s="156">
        <v>7.6388888888887507E-3</v>
      </c>
      <c r="Q156" s="157">
        <v>7.6388888919609599E-3</v>
      </c>
      <c r="R156" s="158">
        <v>2.2332467718477145</v>
      </c>
      <c r="S156" s="143">
        <v>12</v>
      </c>
      <c r="T156" s="87">
        <v>4</v>
      </c>
      <c r="U156" s="144" t="s">
        <v>1472</v>
      </c>
      <c r="V156" s="136" t="s">
        <v>1078</v>
      </c>
      <c r="W156" s="145" t="s">
        <v>1079</v>
      </c>
      <c r="X156" s="145" t="s">
        <v>1079</v>
      </c>
      <c r="Y156" s="146">
        <v>9</v>
      </c>
      <c r="Z156" s="159" t="s">
        <v>797</v>
      </c>
      <c r="AA156" s="136" t="s">
        <v>778</v>
      </c>
      <c r="AB156" s="149">
        <v>4</v>
      </c>
      <c r="AC156" s="150" t="s">
        <v>95</v>
      </c>
      <c r="AD156" s="149"/>
      <c r="AE156" s="150">
        <v>3</v>
      </c>
      <c r="AF156" s="165" t="s">
        <v>780</v>
      </c>
      <c r="AG156" s="152">
        <v>10</v>
      </c>
      <c r="AH156" s="137" t="s">
        <v>1028</v>
      </c>
      <c r="AI156" s="153"/>
      <c r="AJ156" s="161"/>
      <c r="AK156" s="160"/>
      <c r="AL156" s="106"/>
      <c r="AM156" s="106"/>
      <c r="AN156" s="106"/>
      <c r="AO156" s="106"/>
      <c r="AP156" s="106"/>
      <c r="AQ156" s="106"/>
      <c r="AR156" s="106"/>
      <c r="AS156" s="106"/>
      <c r="AT156" s="106"/>
      <c r="AU156" s="106"/>
      <c r="AV156" s="106"/>
      <c r="AW156" s="106"/>
      <c r="AX156" s="106"/>
      <c r="AY156" s="106"/>
      <c r="AZ156" s="106"/>
      <c r="BA156" s="106"/>
      <c r="BB156" s="106"/>
      <c r="BC156" s="106"/>
      <c r="BD156" s="106"/>
      <c r="BE156" s="106"/>
      <c r="BF156" s="106"/>
      <c r="BG156" s="106"/>
      <c r="BH156" s="106"/>
      <c r="BI156" s="106"/>
      <c r="BJ156" s="106"/>
      <c r="BK156" s="106"/>
      <c r="BL156" s="106"/>
      <c r="BM156" s="106"/>
      <c r="BN156" s="106"/>
      <c r="BO156" s="106"/>
      <c r="BP156" s="106"/>
      <c r="BQ156" s="106"/>
      <c r="BR156" s="106"/>
      <c r="BS156" s="106"/>
      <c r="BT156" s="106"/>
      <c r="BU156" s="106"/>
      <c r="BV156" s="106"/>
      <c r="BW156" s="106"/>
      <c r="BX156" s="106"/>
      <c r="BY156" s="106"/>
      <c r="BZ156" s="106"/>
      <c r="CA156" s="106"/>
      <c r="CB156" s="106"/>
      <c r="CC156" s="106"/>
      <c r="CD156" s="106"/>
      <c r="CE156" s="106"/>
      <c r="CF156" s="106"/>
      <c r="CG156" s="106"/>
      <c r="CH156" s="106"/>
      <c r="CI156" s="106"/>
      <c r="CJ156" s="106"/>
      <c r="CK156" s="106"/>
      <c r="CL156" s="106"/>
      <c r="CM156" s="106"/>
      <c r="CN156" s="106"/>
      <c r="CO156" s="106"/>
      <c r="CP156" s="106"/>
      <c r="CQ156" s="106"/>
      <c r="CR156" s="106"/>
      <c r="CS156" s="106"/>
      <c r="CT156" s="106"/>
      <c r="CU156" s="106"/>
      <c r="CV156" s="106"/>
      <c r="CW156" s="106"/>
      <c r="CX156" s="106"/>
      <c r="CY156" s="106"/>
      <c r="CZ156" s="106"/>
      <c r="DA156" s="106"/>
      <c r="DB156" s="106"/>
      <c r="DC156" s="106"/>
      <c r="DD156" s="106"/>
      <c r="DE156" s="106"/>
      <c r="DF156" s="106"/>
      <c r="DG156" s="106"/>
      <c r="DH156" s="106"/>
      <c r="DI156" s="106"/>
      <c r="DJ156" s="106"/>
      <c r="DK156" s="106"/>
      <c r="DL156" s="106"/>
      <c r="DM156" s="106"/>
      <c r="DN156" s="106"/>
      <c r="DO156" s="106"/>
      <c r="DP156" s="106"/>
      <c r="DQ156" s="106"/>
      <c r="DR156" s="106"/>
      <c r="DS156" s="106"/>
      <c r="DT156" s="106"/>
      <c r="DU156" s="106"/>
      <c r="DV156" s="106"/>
      <c r="DW156" s="106"/>
      <c r="DX156" s="106"/>
      <c r="DY156" s="106"/>
      <c r="DZ156" s="106"/>
      <c r="EA156" s="106"/>
      <c r="EB156" s="106"/>
      <c r="EC156" s="106"/>
      <c r="ED156" s="106"/>
      <c r="EE156" s="106"/>
      <c r="EF156" s="106"/>
      <c r="EG156" s="106"/>
      <c r="EH156" s="106"/>
      <c r="EI156" s="106"/>
      <c r="EJ156" s="106"/>
      <c r="EK156" s="106"/>
      <c r="EL156" s="106"/>
      <c r="EM156" s="106"/>
      <c r="EN156" s="106"/>
      <c r="EO156" s="106"/>
      <c r="EP156" s="106"/>
      <c r="EQ156" s="106"/>
      <c r="ER156" s="106"/>
      <c r="ES156" s="106"/>
      <c r="ET156" s="106"/>
      <c r="EU156" s="106"/>
      <c r="EV156" s="106"/>
      <c r="EW156" s="106"/>
      <c r="EX156" s="106"/>
      <c r="EY156" s="106"/>
      <c r="EZ156" s="106"/>
      <c r="FA156" s="106"/>
      <c r="FB156" s="106"/>
      <c r="FC156" s="106"/>
      <c r="FD156" s="106"/>
      <c r="FE156" s="106"/>
      <c r="FF156" s="106"/>
      <c r="FG156" s="106"/>
      <c r="FH156" s="106"/>
      <c r="FI156" s="106"/>
      <c r="FJ156" s="106"/>
    </row>
    <row r="157" spans="1:166">
      <c r="A157" s="135">
        <v>40768</v>
      </c>
      <c r="B157" s="136" t="s">
        <v>137</v>
      </c>
      <c r="C157" s="137" t="s">
        <v>76</v>
      </c>
      <c r="D157" s="138">
        <v>0.82152777777777775</v>
      </c>
      <c r="E157" s="136" t="s">
        <v>1496</v>
      </c>
      <c r="F157" s="136" t="s">
        <v>1497</v>
      </c>
      <c r="G157" s="152" t="s">
        <v>1498</v>
      </c>
      <c r="H157" s="152" t="s">
        <v>1499</v>
      </c>
      <c r="I157" s="137">
        <v>3823</v>
      </c>
      <c r="J157" s="138">
        <v>0.85416666666666663</v>
      </c>
      <c r="K157" s="136" t="s">
        <v>1500</v>
      </c>
      <c r="L157" s="136" t="s">
        <v>1501</v>
      </c>
      <c r="M157" s="152" t="s">
        <v>1502</v>
      </c>
      <c r="N157" s="152" t="s">
        <v>1503</v>
      </c>
      <c r="O157" s="137">
        <v>3754</v>
      </c>
      <c r="P157" s="156">
        <v>3.2638888888888884E-2</v>
      </c>
      <c r="Q157" s="157">
        <v>3.2638888886140194E-2</v>
      </c>
      <c r="R157" s="158">
        <v>6.5960301838054063</v>
      </c>
      <c r="S157" s="143">
        <v>10</v>
      </c>
      <c r="T157" s="87">
        <v>5</v>
      </c>
      <c r="U157" s="144" t="s">
        <v>1472</v>
      </c>
      <c r="V157" s="136" t="s">
        <v>1096</v>
      </c>
      <c r="W157" s="145">
        <v>36</v>
      </c>
      <c r="X157" s="145">
        <v>6300</v>
      </c>
      <c r="Y157" s="146">
        <v>9</v>
      </c>
      <c r="Z157" s="159" t="s">
        <v>827</v>
      </c>
      <c r="AA157" s="136" t="s">
        <v>778</v>
      </c>
      <c r="AB157" s="150" t="s">
        <v>1504</v>
      </c>
      <c r="AC157" s="150" t="s">
        <v>822</v>
      </c>
      <c r="AD157" s="149">
        <v>3</v>
      </c>
      <c r="AE157" s="150">
        <v>4</v>
      </c>
      <c r="AF157" s="151" t="s">
        <v>780</v>
      </c>
      <c r="AG157" s="152">
        <v>15</v>
      </c>
      <c r="AH157" s="137" t="s">
        <v>1028</v>
      </c>
      <c r="AI157" s="153"/>
      <c r="AJ157" s="154" t="s">
        <v>1505</v>
      </c>
      <c r="AK157" s="160"/>
      <c r="AL157" s="106"/>
      <c r="AM157" s="106"/>
      <c r="AN157" s="106"/>
      <c r="AO157" s="106"/>
      <c r="AP157" s="106"/>
      <c r="AQ157" s="106"/>
      <c r="AR157" s="106"/>
      <c r="AS157" s="106"/>
      <c r="AT157" s="106"/>
      <c r="AU157" s="106"/>
      <c r="AV157" s="106"/>
      <c r="AW157" s="106"/>
      <c r="AX157" s="106"/>
      <c r="AY157" s="106"/>
      <c r="AZ157" s="106"/>
      <c r="BA157" s="106"/>
      <c r="BB157" s="106"/>
      <c r="BC157" s="106"/>
      <c r="BD157" s="106"/>
      <c r="BE157" s="106"/>
      <c r="BF157" s="106"/>
      <c r="BG157" s="106"/>
      <c r="BH157" s="106"/>
      <c r="BI157" s="106"/>
      <c r="BJ157" s="106"/>
      <c r="BK157" s="106"/>
      <c r="BL157" s="106"/>
      <c r="BM157" s="106"/>
      <c r="BN157" s="106"/>
      <c r="BO157" s="106"/>
      <c r="BP157" s="106"/>
      <c r="BQ157" s="106"/>
      <c r="BR157" s="106"/>
      <c r="BS157" s="106"/>
      <c r="BT157" s="106"/>
      <c r="BU157" s="106"/>
      <c r="BV157" s="106"/>
      <c r="BW157" s="106"/>
      <c r="BX157" s="106"/>
      <c r="BY157" s="106"/>
      <c r="BZ157" s="106"/>
      <c r="CA157" s="106"/>
      <c r="CB157" s="106"/>
      <c r="CC157" s="106"/>
      <c r="CD157" s="106"/>
      <c r="CE157" s="106"/>
      <c r="CF157" s="106"/>
      <c r="CG157" s="106"/>
      <c r="CH157" s="106"/>
      <c r="CI157" s="106"/>
      <c r="CJ157" s="106"/>
      <c r="CK157" s="106"/>
      <c r="CL157" s="106"/>
      <c r="CM157" s="106"/>
      <c r="CN157" s="106"/>
      <c r="CO157" s="106"/>
      <c r="CP157" s="106"/>
      <c r="CQ157" s="106"/>
      <c r="CR157" s="106"/>
      <c r="CS157" s="106"/>
      <c r="CT157" s="106"/>
      <c r="CU157" s="106"/>
      <c r="CV157" s="106"/>
      <c r="CW157" s="106"/>
      <c r="CX157" s="106"/>
      <c r="CY157" s="106"/>
      <c r="CZ157" s="106"/>
      <c r="DA157" s="106"/>
      <c r="DB157" s="106"/>
      <c r="DC157" s="106"/>
      <c r="DD157" s="106"/>
      <c r="DE157" s="106"/>
      <c r="DF157" s="106"/>
      <c r="DG157" s="106"/>
      <c r="DH157" s="106"/>
      <c r="DI157" s="106"/>
      <c r="DJ157" s="106"/>
      <c r="DK157" s="106"/>
      <c r="DL157" s="106"/>
      <c r="DM157" s="106"/>
      <c r="DN157" s="106"/>
      <c r="DO157" s="106"/>
      <c r="DP157" s="106"/>
      <c r="DQ157" s="106"/>
      <c r="DR157" s="106"/>
      <c r="DS157" s="106"/>
      <c r="DT157" s="106"/>
      <c r="DU157" s="106"/>
      <c r="DV157" s="106"/>
      <c r="DW157" s="106"/>
      <c r="DX157" s="106"/>
      <c r="DY157" s="106"/>
      <c r="DZ157" s="106"/>
      <c r="EA157" s="106"/>
      <c r="EB157" s="106"/>
      <c r="EC157" s="106"/>
      <c r="ED157" s="106"/>
      <c r="EE157" s="106"/>
      <c r="EF157" s="106"/>
      <c r="EG157" s="106"/>
      <c r="EH157" s="106"/>
      <c r="EI157" s="106"/>
      <c r="EJ157" s="106"/>
      <c r="EK157" s="106"/>
      <c r="EL157" s="106"/>
      <c r="EM157" s="106"/>
      <c r="EN157" s="106"/>
      <c r="EO157" s="106"/>
      <c r="EP157" s="106"/>
      <c r="EQ157" s="106"/>
      <c r="ER157" s="106"/>
      <c r="ES157" s="106"/>
      <c r="ET157" s="106"/>
      <c r="EU157" s="106"/>
      <c r="EV157" s="106"/>
      <c r="EW157" s="106"/>
      <c r="EX157" s="106"/>
      <c r="EY157" s="106"/>
      <c r="EZ157" s="106"/>
      <c r="FA157" s="106"/>
      <c r="FB157" s="106"/>
      <c r="FC157" s="106"/>
      <c r="FD157" s="106"/>
      <c r="FE157" s="106"/>
      <c r="FF157" s="106"/>
      <c r="FG157" s="106"/>
      <c r="FH157" s="106"/>
      <c r="FI157" s="106"/>
      <c r="FJ157" s="106"/>
    </row>
    <row r="158" spans="1:166">
      <c r="A158" s="135">
        <v>40768</v>
      </c>
      <c r="B158" s="136" t="s">
        <v>147</v>
      </c>
      <c r="C158" s="137" t="s">
        <v>76</v>
      </c>
      <c r="D158" s="138">
        <v>0.85416666666666663</v>
      </c>
      <c r="E158" s="136" t="s">
        <v>1500</v>
      </c>
      <c r="F158" s="136" t="s">
        <v>1501</v>
      </c>
      <c r="G158" s="152" t="s">
        <v>1502</v>
      </c>
      <c r="H158" s="152" t="s">
        <v>1503</v>
      </c>
      <c r="I158" s="137">
        <v>3754</v>
      </c>
      <c r="J158" s="138">
        <v>0.87083333333333324</v>
      </c>
      <c r="K158" s="136" t="s">
        <v>1506</v>
      </c>
      <c r="L158" s="136" t="s">
        <v>1507</v>
      </c>
      <c r="M158" s="152" t="s">
        <v>1508</v>
      </c>
      <c r="N158" s="152" t="s">
        <v>1509</v>
      </c>
      <c r="O158" s="137">
        <v>3821</v>
      </c>
      <c r="P158" s="156">
        <v>1.6666666666666607E-2</v>
      </c>
      <c r="Q158" s="157">
        <v>1.6666666670062114E-2</v>
      </c>
      <c r="R158" s="158">
        <v>3.4789979205068238</v>
      </c>
      <c r="S158" s="143">
        <v>10</v>
      </c>
      <c r="T158" s="87">
        <v>4</v>
      </c>
      <c r="U158" s="144" t="s">
        <v>1472</v>
      </c>
      <c r="V158" s="136" t="s">
        <v>1096</v>
      </c>
      <c r="W158" s="145">
        <v>36</v>
      </c>
      <c r="X158" s="145">
        <v>6300</v>
      </c>
      <c r="Y158" s="146">
        <v>9</v>
      </c>
      <c r="Z158" s="159" t="s">
        <v>95</v>
      </c>
      <c r="AA158" s="136" t="s">
        <v>778</v>
      </c>
      <c r="AB158" s="150" t="s">
        <v>902</v>
      </c>
      <c r="AC158" s="150" t="s">
        <v>95</v>
      </c>
      <c r="AD158" s="149"/>
      <c r="AE158" s="150">
        <v>3</v>
      </c>
      <c r="AF158" s="165" t="s">
        <v>780</v>
      </c>
      <c r="AG158" s="152">
        <v>9</v>
      </c>
      <c r="AH158" s="137" t="s">
        <v>1028</v>
      </c>
      <c r="AI158" s="153"/>
      <c r="AJ158" s="161"/>
      <c r="AK158" s="160"/>
      <c r="AL158" s="106"/>
      <c r="AM158" s="106"/>
      <c r="AN158" s="106"/>
      <c r="AO158" s="106"/>
      <c r="AP158" s="106"/>
      <c r="AQ158" s="106"/>
      <c r="AR158" s="106"/>
      <c r="AS158" s="106"/>
      <c r="AT158" s="106"/>
      <c r="AU158" s="106"/>
      <c r="AV158" s="106"/>
      <c r="AW158" s="106"/>
      <c r="AX158" s="106"/>
      <c r="AY158" s="106"/>
      <c r="AZ158" s="106"/>
      <c r="BA158" s="106"/>
      <c r="BB158" s="106"/>
      <c r="BC158" s="106"/>
      <c r="BD158" s="106"/>
      <c r="BE158" s="106"/>
      <c r="BF158" s="106"/>
      <c r="BG158" s="106"/>
      <c r="BH158" s="106"/>
      <c r="BI158" s="106"/>
      <c r="BJ158" s="106"/>
      <c r="BK158" s="106"/>
      <c r="BL158" s="106"/>
      <c r="BM158" s="106"/>
      <c r="BN158" s="106"/>
      <c r="BO158" s="106"/>
      <c r="BP158" s="106"/>
      <c r="BQ158" s="106"/>
      <c r="BR158" s="106"/>
      <c r="BS158" s="106"/>
      <c r="BT158" s="106"/>
      <c r="BU158" s="106"/>
      <c r="BV158" s="106"/>
      <c r="BW158" s="106"/>
      <c r="BX158" s="106"/>
      <c r="BY158" s="106"/>
      <c r="BZ158" s="106"/>
      <c r="CA158" s="106"/>
      <c r="CB158" s="106"/>
      <c r="CC158" s="106"/>
      <c r="CD158" s="106"/>
      <c r="CE158" s="106"/>
      <c r="CF158" s="106"/>
      <c r="CG158" s="106"/>
      <c r="CH158" s="106"/>
      <c r="CI158" s="106"/>
      <c r="CJ158" s="106"/>
      <c r="CK158" s="106"/>
      <c r="CL158" s="106"/>
      <c r="CM158" s="106"/>
      <c r="CN158" s="106"/>
      <c r="CO158" s="106"/>
      <c r="CP158" s="106"/>
      <c r="CQ158" s="106"/>
      <c r="CR158" s="106"/>
      <c r="CS158" s="106"/>
      <c r="CT158" s="106"/>
      <c r="CU158" s="106"/>
      <c r="CV158" s="106"/>
      <c r="CW158" s="106"/>
      <c r="CX158" s="106"/>
      <c r="CY158" s="106"/>
      <c r="CZ158" s="106"/>
      <c r="DA158" s="106"/>
      <c r="DB158" s="106"/>
      <c r="DC158" s="106"/>
      <c r="DD158" s="106"/>
      <c r="DE158" s="106"/>
      <c r="DF158" s="106"/>
      <c r="DG158" s="106"/>
      <c r="DH158" s="106"/>
      <c r="DI158" s="106"/>
      <c r="DJ158" s="106"/>
      <c r="DK158" s="106"/>
      <c r="DL158" s="106"/>
      <c r="DM158" s="106"/>
      <c r="DN158" s="106"/>
      <c r="DO158" s="106"/>
      <c r="DP158" s="106"/>
      <c r="DQ158" s="106"/>
      <c r="DR158" s="106"/>
      <c r="DS158" s="106"/>
      <c r="DT158" s="106"/>
      <c r="DU158" s="106"/>
      <c r="DV158" s="106"/>
      <c r="DW158" s="106"/>
      <c r="DX158" s="106"/>
      <c r="DY158" s="106"/>
      <c r="DZ158" s="106"/>
      <c r="EA158" s="106"/>
      <c r="EB158" s="106"/>
      <c r="EC158" s="106"/>
      <c r="ED158" s="106"/>
      <c r="EE158" s="106"/>
      <c r="EF158" s="106"/>
      <c r="EG158" s="106"/>
      <c r="EH158" s="106"/>
      <c r="EI158" s="106"/>
      <c r="EJ158" s="106"/>
      <c r="EK158" s="106"/>
      <c r="EL158" s="106"/>
      <c r="EM158" s="106"/>
      <c r="EN158" s="106"/>
      <c r="EO158" s="106"/>
      <c r="EP158" s="106"/>
      <c r="EQ158" s="106"/>
      <c r="ER158" s="106"/>
      <c r="ES158" s="106"/>
      <c r="ET158" s="106"/>
      <c r="EU158" s="106"/>
      <c r="EV158" s="106"/>
      <c r="EW158" s="106"/>
      <c r="EX158" s="106"/>
      <c r="EY158" s="106"/>
      <c r="EZ158" s="106"/>
      <c r="FA158" s="106"/>
      <c r="FB158" s="106"/>
      <c r="FC158" s="106"/>
      <c r="FD158" s="106"/>
      <c r="FE158" s="106"/>
      <c r="FF158" s="106"/>
      <c r="FG158" s="106"/>
      <c r="FH158" s="106"/>
      <c r="FI158" s="106"/>
      <c r="FJ158" s="106"/>
    </row>
    <row r="159" spans="1:166">
      <c r="A159" s="135">
        <v>40768</v>
      </c>
      <c r="B159" s="136" t="s">
        <v>203</v>
      </c>
      <c r="C159" s="137" t="s">
        <v>76</v>
      </c>
      <c r="D159" s="138">
        <v>0.87083333333333324</v>
      </c>
      <c r="E159" s="136" t="s">
        <v>1506</v>
      </c>
      <c r="F159" s="136" t="s">
        <v>1507</v>
      </c>
      <c r="G159" s="152" t="s">
        <v>1508</v>
      </c>
      <c r="H159" s="152" t="s">
        <v>1509</v>
      </c>
      <c r="I159" s="137">
        <v>3821</v>
      </c>
      <c r="J159" s="138">
        <v>0.89583333333333337</v>
      </c>
      <c r="K159" s="136" t="s">
        <v>1510</v>
      </c>
      <c r="L159" s="136" t="s">
        <v>1511</v>
      </c>
      <c r="M159" s="152" t="s">
        <v>1512</v>
      </c>
      <c r="N159" s="152" t="s">
        <v>1513</v>
      </c>
      <c r="O159" s="137">
        <v>3815</v>
      </c>
      <c r="P159" s="156">
        <v>2.5000000000000133E-2</v>
      </c>
      <c r="Q159" s="157">
        <v>2.5000000001455192E-2</v>
      </c>
      <c r="R159" s="158">
        <v>5.1819369935641051</v>
      </c>
      <c r="S159" s="143">
        <v>10</v>
      </c>
      <c r="T159" s="87">
        <v>5</v>
      </c>
      <c r="U159" s="144" t="s">
        <v>1472</v>
      </c>
      <c r="V159" s="136" t="s">
        <v>1096</v>
      </c>
      <c r="W159" s="145">
        <v>36</v>
      </c>
      <c r="X159" s="144">
        <v>6300</v>
      </c>
      <c r="Y159" s="146">
        <v>9</v>
      </c>
      <c r="Z159" s="159" t="s">
        <v>797</v>
      </c>
      <c r="AA159" s="136" t="s">
        <v>778</v>
      </c>
      <c r="AB159" s="150" t="s">
        <v>902</v>
      </c>
      <c r="AC159" s="150" t="s">
        <v>95</v>
      </c>
      <c r="AD159" s="149"/>
      <c r="AE159" s="150">
        <v>4</v>
      </c>
      <c r="AF159" s="151" t="s">
        <v>780</v>
      </c>
      <c r="AG159" s="152">
        <v>14</v>
      </c>
      <c r="AH159" s="137" t="s">
        <v>1028</v>
      </c>
      <c r="AI159" s="153"/>
      <c r="AJ159" s="161"/>
      <c r="AK159" s="160"/>
      <c r="AL159" s="106"/>
      <c r="AM159" s="106"/>
      <c r="AN159" s="106"/>
      <c r="AO159" s="106"/>
      <c r="AP159" s="106"/>
      <c r="AQ159" s="106"/>
      <c r="AR159" s="106"/>
      <c r="AS159" s="106"/>
      <c r="AT159" s="106"/>
      <c r="AU159" s="106"/>
      <c r="AV159" s="106"/>
      <c r="AW159" s="106"/>
      <c r="AX159" s="106"/>
      <c r="AY159" s="106"/>
      <c r="AZ159" s="106"/>
      <c r="BA159" s="106"/>
      <c r="BB159" s="106"/>
      <c r="BC159" s="106"/>
      <c r="BD159" s="106"/>
      <c r="BE159" s="106"/>
      <c r="BF159" s="106"/>
      <c r="BG159" s="106"/>
      <c r="BH159" s="106"/>
      <c r="BI159" s="106"/>
      <c r="BJ159" s="106"/>
      <c r="BK159" s="106"/>
      <c r="BL159" s="106"/>
      <c r="BM159" s="106"/>
      <c r="BN159" s="106"/>
      <c r="BO159" s="106"/>
      <c r="BP159" s="106"/>
      <c r="BQ159" s="106"/>
      <c r="BR159" s="106"/>
      <c r="BS159" s="106"/>
      <c r="BT159" s="106"/>
      <c r="BU159" s="106"/>
      <c r="BV159" s="106"/>
      <c r="BW159" s="106"/>
      <c r="BX159" s="106"/>
      <c r="BY159" s="106"/>
      <c r="BZ159" s="106"/>
      <c r="CA159" s="106"/>
      <c r="CB159" s="106"/>
      <c r="CC159" s="106"/>
      <c r="CD159" s="106"/>
      <c r="CE159" s="106"/>
      <c r="CF159" s="106"/>
      <c r="CG159" s="106"/>
      <c r="CH159" s="106"/>
      <c r="CI159" s="106"/>
      <c r="CJ159" s="106"/>
      <c r="CK159" s="106"/>
      <c r="CL159" s="106"/>
      <c r="CM159" s="106"/>
      <c r="CN159" s="106"/>
      <c r="CO159" s="106"/>
      <c r="CP159" s="106"/>
      <c r="CQ159" s="106"/>
      <c r="CR159" s="106"/>
      <c r="CS159" s="106"/>
      <c r="CT159" s="106"/>
      <c r="CU159" s="106"/>
      <c r="CV159" s="106"/>
      <c r="CW159" s="106"/>
      <c r="CX159" s="106"/>
      <c r="CY159" s="106"/>
      <c r="CZ159" s="106"/>
      <c r="DA159" s="106"/>
      <c r="DB159" s="106"/>
      <c r="DC159" s="106"/>
      <c r="DD159" s="106"/>
      <c r="DE159" s="106"/>
      <c r="DF159" s="106"/>
      <c r="DG159" s="106"/>
      <c r="DH159" s="106"/>
      <c r="DI159" s="106"/>
      <c r="DJ159" s="106"/>
      <c r="DK159" s="106"/>
      <c r="DL159" s="106"/>
      <c r="DM159" s="106"/>
      <c r="DN159" s="106"/>
      <c r="DO159" s="106"/>
      <c r="DP159" s="106"/>
      <c r="DQ159" s="106"/>
      <c r="DR159" s="106"/>
      <c r="DS159" s="106"/>
      <c r="DT159" s="106"/>
      <c r="DU159" s="106"/>
      <c r="DV159" s="106"/>
      <c r="DW159" s="106"/>
      <c r="DX159" s="106"/>
      <c r="DY159" s="106"/>
      <c r="DZ159" s="106"/>
      <c r="EA159" s="106"/>
      <c r="EB159" s="106"/>
      <c r="EC159" s="106"/>
      <c r="ED159" s="106"/>
      <c r="EE159" s="106"/>
      <c r="EF159" s="106"/>
      <c r="EG159" s="106"/>
      <c r="EH159" s="106"/>
      <c r="EI159" s="106"/>
      <c r="EJ159" s="106"/>
      <c r="EK159" s="106"/>
      <c r="EL159" s="106"/>
      <c r="EM159" s="106"/>
      <c r="EN159" s="106"/>
      <c r="EO159" s="106"/>
      <c r="EP159" s="106"/>
      <c r="EQ159" s="106"/>
      <c r="ER159" s="106"/>
      <c r="ES159" s="106"/>
      <c r="ET159" s="106"/>
      <c r="EU159" s="106"/>
      <c r="EV159" s="106"/>
      <c r="EW159" s="106"/>
      <c r="EX159" s="106"/>
      <c r="EY159" s="106"/>
      <c r="EZ159" s="106"/>
      <c r="FA159" s="106"/>
      <c r="FB159" s="106"/>
      <c r="FC159" s="106"/>
      <c r="FD159" s="106"/>
      <c r="FE159" s="106"/>
      <c r="FF159" s="106"/>
      <c r="FG159" s="106"/>
      <c r="FH159" s="106"/>
      <c r="FI159" s="106"/>
      <c r="FJ159" s="106"/>
    </row>
    <row r="160" spans="1:166">
      <c r="A160" s="135">
        <v>40768</v>
      </c>
      <c r="B160" s="136" t="s">
        <v>203</v>
      </c>
      <c r="C160" s="137" t="s">
        <v>76</v>
      </c>
      <c r="D160" s="138">
        <v>0.89583333333333337</v>
      </c>
      <c r="E160" s="136" t="s">
        <v>1510</v>
      </c>
      <c r="F160" s="136" t="s">
        <v>1511</v>
      </c>
      <c r="G160" s="152" t="s">
        <v>1512</v>
      </c>
      <c r="H160" s="152" t="s">
        <v>1513</v>
      </c>
      <c r="I160" s="137">
        <v>3815</v>
      </c>
      <c r="J160" s="138">
        <v>0.91736111111111107</v>
      </c>
      <c r="K160" s="136" t="s">
        <v>1514</v>
      </c>
      <c r="L160" s="136" t="s">
        <v>1515</v>
      </c>
      <c r="M160" s="152" t="s">
        <v>1516</v>
      </c>
      <c r="N160" s="152" t="s">
        <v>1517</v>
      </c>
      <c r="O160" s="137">
        <v>3818</v>
      </c>
      <c r="P160" s="156">
        <v>2.1527777777777701E-2</v>
      </c>
      <c r="Q160" s="157">
        <v>2.1527777775190771E-2</v>
      </c>
      <c r="R160" s="158">
        <v>5.1748000925153779</v>
      </c>
      <c r="S160" s="143">
        <v>12</v>
      </c>
      <c r="T160" s="87">
        <v>5</v>
      </c>
      <c r="U160" s="144" t="s">
        <v>1472</v>
      </c>
      <c r="V160" s="136" t="s">
        <v>1096</v>
      </c>
      <c r="W160" s="145">
        <v>36</v>
      </c>
      <c r="X160" s="144">
        <v>6300</v>
      </c>
      <c r="Y160" s="146">
        <v>9</v>
      </c>
      <c r="Z160" s="159" t="s">
        <v>95</v>
      </c>
      <c r="AA160" s="136" t="s">
        <v>778</v>
      </c>
      <c r="AB160" s="150" t="s">
        <v>902</v>
      </c>
      <c r="AC160" s="150" t="s">
        <v>95</v>
      </c>
      <c r="AD160" s="149"/>
      <c r="AE160" s="150">
        <v>3</v>
      </c>
      <c r="AF160" s="151" t="s">
        <v>780</v>
      </c>
      <c r="AG160" s="152">
        <v>14</v>
      </c>
      <c r="AH160" s="137" t="s">
        <v>1037</v>
      </c>
      <c r="AI160" s="153"/>
      <c r="AJ160" s="161"/>
      <c r="AK160" s="160"/>
      <c r="AL160" s="106"/>
      <c r="AM160" s="106"/>
      <c r="AN160" s="106"/>
      <c r="AO160" s="106"/>
      <c r="AP160" s="106"/>
      <c r="AQ160" s="106"/>
      <c r="AR160" s="106"/>
      <c r="AS160" s="106"/>
      <c r="AT160" s="106"/>
      <c r="AU160" s="106"/>
      <c r="AV160" s="106"/>
      <c r="AW160" s="106"/>
      <c r="AX160" s="106"/>
      <c r="AY160" s="106"/>
      <c r="AZ160" s="106"/>
      <c r="BA160" s="106"/>
      <c r="BB160" s="106"/>
      <c r="BC160" s="106"/>
      <c r="BD160" s="106"/>
      <c r="BE160" s="106"/>
      <c r="BF160" s="106"/>
      <c r="BG160" s="106"/>
      <c r="BH160" s="106"/>
      <c r="BI160" s="106"/>
      <c r="BJ160" s="106"/>
      <c r="BK160" s="106"/>
      <c r="BL160" s="106"/>
      <c r="BM160" s="106"/>
      <c r="BN160" s="106"/>
      <c r="BO160" s="106"/>
      <c r="BP160" s="106"/>
      <c r="BQ160" s="106"/>
      <c r="BR160" s="106"/>
      <c r="BS160" s="106"/>
      <c r="BT160" s="106"/>
      <c r="BU160" s="106"/>
      <c r="BV160" s="106"/>
      <c r="BW160" s="106"/>
      <c r="BX160" s="106"/>
      <c r="BY160" s="106"/>
      <c r="BZ160" s="106"/>
      <c r="CA160" s="106"/>
      <c r="CB160" s="106"/>
      <c r="CC160" s="106"/>
      <c r="CD160" s="106"/>
      <c r="CE160" s="106"/>
      <c r="CF160" s="106"/>
      <c r="CG160" s="106"/>
      <c r="CH160" s="106"/>
      <c r="CI160" s="106"/>
      <c r="CJ160" s="106"/>
      <c r="CK160" s="106"/>
      <c r="CL160" s="106"/>
      <c r="CM160" s="106"/>
      <c r="CN160" s="106"/>
      <c r="CO160" s="106"/>
      <c r="CP160" s="106"/>
      <c r="CQ160" s="106"/>
      <c r="CR160" s="106"/>
      <c r="CS160" s="106"/>
      <c r="CT160" s="106"/>
      <c r="CU160" s="106"/>
      <c r="CV160" s="106"/>
      <c r="CW160" s="106"/>
      <c r="CX160" s="106"/>
      <c r="CY160" s="106"/>
      <c r="CZ160" s="106"/>
      <c r="DA160" s="106"/>
      <c r="DB160" s="106"/>
      <c r="DC160" s="106"/>
      <c r="DD160" s="106"/>
      <c r="DE160" s="106"/>
      <c r="DF160" s="106"/>
      <c r="DG160" s="106"/>
      <c r="DH160" s="106"/>
      <c r="DI160" s="106"/>
      <c r="DJ160" s="106"/>
      <c r="DK160" s="106"/>
      <c r="DL160" s="106"/>
      <c r="DM160" s="106"/>
      <c r="DN160" s="106"/>
      <c r="DO160" s="106"/>
      <c r="DP160" s="106"/>
      <c r="DQ160" s="106"/>
      <c r="DR160" s="106"/>
      <c r="DS160" s="106"/>
      <c r="DT160" s="106"/>
      <c r="DU160" s="106"/>
      <c r="DV160" s="106"/>
      <c r="DW160" s="106"/>
      <c r="DX160" s="106"/>
      <c r="DY160" s="106"/>
      <c r="DZ160" s="106"/>
      <c r="EA160" s="106"/>
      <c r="EB160" s="106"/>
      <c r="EC160" s="106"/>
      <c r="ED160" s="106"/>
      <c r="EE160" s="106"/>
      <c r="EF160" s="106"/>
      <c r="EG160" s="106"/>
      <c r="EH160" s="106"/>
      <c r="EI160" s="106"/>
      <c r="EJ160" s="106"/>
      <c r="EK160" s="106"/>
      <c r="EL160" s="106"/>
      <c r="EM160" s="106"/>
      <c r="EN160" s="106"/>
      <c r="EO160" s="106"/>
      <c r="EP160" s="106"/>
      <c r="EQ160" s="106"/>
      <c r="ER160" s="106"/>
      <c r="ES160" s="106"/>
      <c r="ET160" s="106"/>
      <c r="EU160" s="106"/>
      <c r="EV160" s="106"/>
      <c r="EW160" s="106"/>
      <c r="EX160" s="106"/>
      <c r="EY160" s="106"/>
      <c r="EZ160" s="106"/>
      <c r="FA160" s="106"/>
      <c r="FB160" s="106"/>
      <c r="FC160" s="106"/>
      <c r="FD160" s="106"/>
      <c r="FE160" s="106"/>
      <c r="FF160" s="106"/>
      <c r="FG160" s="106"/>
      <c r="FH160" s="106"/>
      <c r="FI160" s="106"/>
      <c r="FJ160" s="106"/>
    </row>
    <row r="161" spans="1:166">
      <c r="A161" s="135">
        <v>40768</v>
      </c>
      <c r="B161" s="136" t="s">
        <v>203</v>
      </c>
      <c r="C161" s="137" t="s">
        <v>76</v>
      </c>
      <c r="D161" s="138">
        <v>0.91736111111111107</v>
      </c>
      <c r="E161" s="136" t="s">
        <v>1514</v>
      </c>
      <c r="F161" s="136" t="s">
        <v>1515</v>
      </c>
      <c r="G161" s="152" t="s">
        <v>1516</v>
      </c>
      <c r="H161" s="152" t="s">
        <v>1517</v>
      </c>
      <c r="I161" s="137">
        <v>3818</v>
      </c>
      <c r="J161" s="138">
        <v>0.9375</v>
      </c>
      <c r="K161" s="136" t="s">
        <v>1518</v>
      </c>
      <c r="L161" s="136" t="s">
        <v>1519</v>
      </c>
      <c r="M161" s="152" t="s">
        <v>1520</v>
      </c>
      <c r="N161" s="152" t="s">
        <v>1521</v>
      </c>
      <c r="O161" s="137">
        <v>3818</v>
      </c>
      <c r="P161" s="156">
        <v>2.0138888888888928E-2</v>
      </c>
      <c r="Q161" s="157">
        <v>2.0138888889050577E-2</v>
      </c>
      <c r="R161" s="158">
        <v>4.1569728127245495</v>
      </c>
      <c r="S161" s="143">
        <v>13</v>
      </c>
      <c r="T161" s="87">
        <v>5</v>
      </c>
      <c r="U161" s="144" t="s">
        <v>1472</v>
      </c>
      <c r="V161" s="136" t="s">
        <v>1096</v>
      </c>
      <c r="W161" s="145">
        <v>36</v>
      </c>
      <c r="X161" s="144">
        <v>6300</v>
      </c>
      <c r="Y161" s="146">
        <v>9</v>
      </c>
      <c r="Z161" s="159" t="s">
        <v>797</v>
      </c>
      <c r="AA161" s="136" t="s">
        <v>778</v>
      </c>
      <c r="AB161" s="150" t="s">
        <v>1339</v>
      </c>
      <c r="AC161" s="150" t="s">
        <v>95</v>
      </c>
      <c r="AD161" s="149"/>
      <c r="AE161" s="150">
        <v>4</v>
      </c>
      <c r="AF161" s="151" t="s">
        <v>780</v>
      </c>
      <c r="AG161" s="152">
        <v>14</v>
      </c>
      <c r="AH161" s="137" t="s">
        <v>1028</v>
      </c>
      <c r="AI161" s="153"/>
      <c r="AJ161" s="161"/>
      <c r="AK161" s="160"/>
      <c r="AL161" s="106"/>
      <c r="AM161" s="106"/>
      <c r="AN161" s="106"/>
      <c r="AO161" s="106"/>
      <c r="AP161" s="106"/>
      <c r="AQ161" s="106"/>
      <c r="AR161" s="106"/>
      <c r="AS161" s="106"/>
      <c r="AT161" s="106"/>
      <c r="AU161" s="106"/>
      <c r="AV161" s="106"/>
      <c r="AW161" s="106"/>
      <c r="AX161" s="106"/>
      <c r="AY161" s="106"/>
      <c r="AZ161" s="106"/>
      <c r="BA161" s="106"/>
      <c r="BB161" s="106"/>
      <c r="BC161" s="106"/>
      <c r="BD161" s="106"/>
      <c r="BE161" s="106"/>
      <c r="BF161" s="106"/>
      <c r="BG161" s="106"/>
      <c r="BH161" s="106"/>
      <c r="BI161" s="106"/>
      <c r="BJ161" s="106"/>
      <c r="BK161" s="106"/>
      <c r="BL161" s="106"/>
      <c r="BM161" s="106"/>
      <c r="BN161" s="106"/>
      <c r="BO161" s="106"/>
      <c r="BP161" s="106"/>
      <c r="BQ161" s="106"/>
      <c r="BR161" s="106"/>
      <c r="BS161" s="106"/>
      <c r="BT161" s="106"/>
      <c r="BU161" s="106"/>
      <c r="BV161" s="106"/>
      <c r="BW161" s="106"/>
      <c r="BX161" s="106"/>
      <c r="BY161" s="106"/>
      <c r="BZ161" s="106"/>
      <c r="CA161" s="106"/>
      <c r="CB161" s="106"/>
      <c r="CC161" s="106"/>
      <c r="CD161" s="106"/>
      <c r="CE161" s="106"/>
      <c r="CF161" s="106"/>
      <c r="CG161" s="106"/>
      <c r="CH161" s="106"/>
      <c r="CI161" s="106"/>
      <c r="CJ161" s="106"/>
      <c r="CK161" s="106"/>
      <c r="CL161" s="106"/>
      <c r="CM161" s="106"/>
      <c r="CN161" s="106"/>
      <c r="CO161" s="106"/>
      <c r="CP161" s="106"/>
      <c r="CQ161" s="106"/>
      <c r="CR161" s="106"/>
      <c r="CS161" s="106"/>
      <c r="CT161" s="106"/>
      <c r="CU161" s="106"/>
      <c r="CV161" s="106"/>
      <c r="CW161" s="106"/>
      <c r="CX161" s="106"/>
      <c r="CY161" s="106"/>
      <c r="CZ161" s="106"/>
      <c r="DA161" s="106"/>
      <c r="DB161" s="106"/>
      <c r="DC161" s="106"/>
      <c r="DD161" s="106"/>
      <c r="DE161" s="106"/>
      <c r="DF161" s="106"/>
      <c r="DG161" s="106"/>
      <c r="DH161" s="106"/>
      <c r="DI161" s="106"/>
      <c r="DJ161" s="106"/>
      <c r="DK161" s="106"/>
      <c r="DL161" s="106"/>
      <c r="DM161" s="106"/>
      <c r="DN161" s="106"/>
      <c r="DO161" s="106"/>
      <c r="DP161" s="106"/>
      <c r="DQ161" s="106"/>
      <c r="DR161" s="106"/>
      <c r="DS161" s="106"/>
      <c r="DT161" s="106"/>
      <c r="DU161" s="106"/>
      <c r="DV161" s="106"/>
      <c r="DW161" s="106"/>
      <c r="DX161" s="106"/>
      <c r="DY161" s="106"/>
      <c r="DZ161" s="106"/>
      <c r="EA161" s="106"/>
      <c r="EB161" s="106"/>
      <c r="EC161" s="106"/>
      <c r="ED161" s="106"/>
      <c r="EE161" s="106"/>
      <c r="EF161" s="106"/>
      <c r="EG161" s="106"/>
      <c r="EH161" s="106"/>
      <c r="EI161" s="106"/>
      <c r="EJ161" s="106"/>
      <c r="EK161" s="106"/>
      <c r="EL161" s="106"/>
      <c r="EM161" s="106"/>
      <c r="EN161" s="106"/>
      <c r="EO161" s="106"/>
      <c r="EP161" s="106"/>
      <c r="EQ161" s="106"/>
      <c r="ER161" s="106"/>
      <c r="ES161" s="106"/>
      <c r="ET161" s="106"/>
      <c r="EU161" s="106"/>
      <c r="EV161" s="106"/>
      <c r="EW161" s="106"/>
      <c r="EX161" s="106"/>
      <c r="EY161" s="106"/>
      <c r="EZ161" s="106"/>
      <c r="FA161" s="106"/>
      <c r="FB161" s="106"/>
      <c r="FC161" s="106"/>
      <c r="FD161" s="106"/>
      <c r="FE161" s="106"/>
      <c r="FF161" s="106"/>
      <c r="FG161" s="106"/>
      <c r="FH161" s="106"/>
      <c r="FI161" s="106"/>
      <c r="FJ161" s="106"/>
    </row>
    <row r="162" spans="1:166">
      <c r="A162" s="135">
        <v>40768</v>
      </c>
      <c r="B162" s="136" t="s">
        <v>203</v>
      </c>
      <c r="C162" s="137" t="s">
        <v>76</v>
      </c>
      <c r="D162" s="138">
        <v>0.9375</v>
      </c>
      <c r="E162" s="136" t="s">
        <v>1518</v>
      </c>
      <c r="F162" s="136" t="s">
        <v>1519</v>
      </c>
      <c r="G162" s="152" t="s">
        <v>1520</v>
      </c>
      <c r="H162" s="152" t="s">
        <v>1521</v>
      </c>
      <c r="I162" s="137">
        <v>3818</v>
      </c>
      <c r="J162" s="138">
        <v>0.95833333333333337</v>
      </c>
      <c r="K162" s="136" t="s">
        <v>1522</v>
      </c>
      <c r="L162" s="136" t="s">
        <v>1523</v>
      </c>
      <c r="M162" s="152" t="s">
        <v>1524</v>
      </c>
      <c r="N162" s="152" t="s">
        <v>1525</v>
      </c>
      <c r="O162" s="137">
        <v>3816</v>
      </c>
      <c r="P162" s="156">
        <v>2.083333333333337E-2</v>
      </c>
      <c r="Q162" s="157">
        <v>2.0833333335758653E-2</v>
      </c>
      <c r="R162" s="158">
        <v>4.4345373227333846</v>
      </c>
      <c r="S162" s="143">
        <v>14</v>
      </c>
      <c r="T162" s="87">
        <v>5</v>
      </c>
      <c r="U162" s="144" t="s">
        <v>1472</v>
      </c>
      <c r="V162" s="136" t="s">
        <v>1096</v>
      </c>
      <c r="W162" s="145">
        <v>36</v>
      </c>
      <c r="X162" s="144">
        <v>6300</v>
      </c>
      <c r="Y162" s="146">
        <v>9</v>
      </c>
      <c r="Z162" s="159" t="s">
        <v>797</v>
      </c>
      <c r="AA162" s="136" t="s">
        <v>778</v>
      </c>
      <c r="AB162" s="150" t="s">
        <v>1339</v>
      </c>
      <c r="AC162" s="150" t="s">
        <v>95</v>
      </c>
      <c r="AD162" s="149"/>
      <c r="AE162" s="150">
        <v>4</v>
      </c>
      <c r="AF162" s="151" t="s">
        <v>780</v>
      </c>
      <c r="AG162" s="152">
        <v>14</v>
      </c>
      <c r="AH162" s="137" t="s">
        <v>1037</v>
      </c>
      <c r="AI162" s="153"/>
      <c r="AJ162" s="161"/>
      <c r="AK162" s="160"/>
      <c r="AL162" s="106"/>
      <c r="AM162" s="106"/>
      <c r="AN162" s="106"/>
      <c r="AO162" s="106"/>
      <c r="AP162" s="106"/>
      <c r="AQ162" s="106"/>
      <c r="AR162" s="106"/>
      <c r="AS162" s="106"/>
      <c r="AT162" s="106"/>
      <c r="AU162" s="106"/>
      <c r="AV162" s="106"/>
      <c r="AW162" s="106"/>
      <c r="AX162" s="106"/>
      <c r="AY162" s="106"/>
      <c r="AZ162" s="106"/>
      <c r="BA162" s="106"/>
      <c r="BB162" s="106"/>
      <c r="BC162" s="106"/>
      <c r="BD162" s="106"/>
      <c r="BE162" s="106"/>
      <c r="BF162" s="106"/>
      <c r="BG162" s="106"/>
      <c r="BH162" s="106"/>
      <c r="BI162" s="106"/>
      <c r="BJ162" s="106"/>
      <c r="BK162" s="106"/>
      <c r="BL162" s="106"/>
      <c r="BM162" s="106"/>
      <c r="BN162" s="106"/>
      <c r="BO162" s="106"/>
      <c r="BP162" s="106"/>
      <c r="BQ162" s="106"/>
      <c r="BR162" s="106"/>
      <c r="BS162" s="106"/>
      <c r="BT162" s="106"/>
      <c r="BU162" s="106"/>
      <c r="BV162" s="106"/>
      <c r="BW162" s="106"/>
      <c r="BX162" s="106"/>
      <c r="BY162" s="106"/>
      <c r="BZ162" s="106"/>
      <c r="CA162" s="106"/>
      <c r="CB162" s="106"/>
      <c r="CC162" s="106"/>
      <c r="CD162" s="106"/>
      <c r="CE162" s="106"/>
      <c r="CF162" s="106"/>
      <c r="CG162" s="106"/>
      <c r="CH162" s="106"/>
      <c r="CI162" s="106"/>
      <c r="CJ162" s="106"/>
      <c r="CK162" s="106"/>
      <c r="CL162" s="106"/>
      <c r="CM162" s="106"/>
      <c r="CN162" s="106"/>
      <c r="CO162" s="106"/>
      <c r="CP162" s="106"/>
      <c r="CQ162" s="106"/>
      <c r="CR162" s="106"/>
      <c r="CS162" s="106"/>
      <c r="CT162" s="106"/>
      <c r="CU162" s="106"/>
      <c r="CV162" s="106"/>
      <c r="CW162" s="106"/>
      <c r="CX162" s="106"/>
      <c r="CY162" s="106"/>
      <c r="CZ162" s="106"/>
      <c r="DA162" s="106"/>
      <c r="DB162" s="106"/>
      <c r="DC162" s="106"/>
      <c r="DD162" s="106"/>
      <c r="DE162" s="106"/>
      <c r="DF162" s="106"/>
      <c r="DG162" s="106"/>
      <c r="DH162" s="106"/>
      <c r="DI162" s="106"/>
      <c r="DJ162" s="106"/>
      <c r="DK162" s="106"/>
      <c r="DL162" s="106"/>
      <c r="DM162" s="106"/>
      <c r="DN162" s="106"/>
      <c r="DO162" s="106"/>
      <c r="DP162" s="106"/>
      <c r="DQ162" s="106"/>
      <c r="DR162" s="106"/>
      <c r="DS162" s="106"/>
      <c r="DT162" s="106"/>
      <c r="DU162" s="106"/>
      <c r="DV162" s="106"/>
      <c r="DW162" s="106"/>
      <c r="DX162" s="106"/>
      <c r="DY162" s="106"/>
      <c r="DZ162" s="106"/>
      <c r="EA162" s="106"/>
      <c r="EB162" s="106"/>
      <c r="EC162" s="106"/>
      <c r="ED162" s="106"/>
      <c r="EE162" s="106"/>
      <c r="EF162" s="106"/>
      <c r="EG162" s="106"/>
      <c r="EH162" s="106"/>
      <c r="EI162" s="106"/>
      <c r="EJ162" s="106"/>
      <c r="EK162" s="106"/>
      <c r="EL162" s="106"/>
      <c r="EM162" s="106"/>
      <c r="EN162" s="106"/>
      <c r="EO162" s="106"/>
      <c r="EP162" s="106"/>
      <c r="EQ162" s="106"/>
      <c r="ER162" s="106"/>
      <c r="ES162" s="106"/>
      <c r="ET162" s="106"/>
      <c r="EU162" s="106"/>
      <c r="EV162" s="106"/>
      <c r="EW162" s="106"/>
      <c r="EX162" s="106"/>
      <c r="EY162" s="106"/>
      <c r="EZ162" s="106"/>
      <c r="FA162" s="106"/>
      <c r="FB162" s="106"/>
      <c r="FC162" s="106"/>
      <c r="FD162" s="106"/>
      <c r="FE162" s="106"/>
      <c r="FF162" s="106"/>
      <c r="FG162" s="106"/>
      <c r="FH162" s="106"/>
      <c r="FI162" s="106"/>
      <c r="FJ162" s="106"/>
    </row>
    <row r="163" spans="1:166">
      <c r="A163" s="135">
        <v>40768</v>
      </c>
      <c r="B163" s="136" t="s">
        <v>126</v>
      </c>
      <c r="C163" s="137" t="s">
        <v>76</v>
      </c>
      <c r="D163" s="138">
        <v>0.95833333333333337</v>
      </c>
      <c r="E163" s="136" t="s">
        <v>1522</v>
      </c>
      <c r="F163" s="136" t="s">
        <v>1523</v>
      </c>
      <c r="G163" s="152" t="s">
        <v>1524</v>
      </c>
      <c r="H163" s="152" t="s">
        <v>1525</v>
      </c>
      <c r="I163" s="137">
        <v>3816</v>
      </c>
      <c r="J163" s="138">
        <v>0.97916666666666663</v>
      </c>
      <c r="K163" s="136" t="s">
        <v>1526</v>
      </c>
      <c r="L163" s="136" t="s">
        <v>1527</v>
      </c>
      <c r="M163" s="152" t="s">
        <v>1528</v>
      </c>
      <c r="N163" s="152" t="s">
        <v>1529</v>
      </c>
      <c r="O163" s="137">
        <v>3809</v>
      </c>
      <c r="P163" s="156">
        <v>2.0833333333333259E-2</v>
      </c>
      <c r="Q163" s="157">
        <v>2.0833333328482695E-2</v>
      </c>
      <c r="R163" s="158">
        <v>4.8989861970986013</v>
      </c>
      <c r="S163" s="143">
        <v>14</v>
      </c>
      <c r="T163" s="87">
        <v>5</v>
      </c>
      <c r="U163" s="144" t="s">
        <v>1472</v>
      </c>
      <c r="V163" s="136" t="s">
        <v>1096</v>
      </c>
      <c r="W163" s="145">
        <v>36</v>
      </c>
      <c r="X163" s="144">
        <v>6300</v>
      </c>
      <c r="Y163" s="146">
        <v>9</v>
      </c>
      <c r="Z163" s="147" t="s">
        <v>95</v>
      </c>
      <c r="AA163" s="136" t="s">
        <v>778</v>
      </c>
      <c r="AB163" s="150" t="s">
        <v>1339</v>
      </c>
      <c r="AC163" s="150" t="s">
        <v>95</v>
      </c>
      <c r="AD163" s="149"/>
      <c r="AE163" s="150">
        <v>4</v>
      </c>
      <c r="AF163" s="151" t="s">
        <v>780</v>
      </c>
      <c r="AG163" s="152">
        <v>13</v>
      </c>
      <c r="AH163" s="137" t="s">
        <v>1037</v>
      </c>
      <c r="AI163" s="153"/>
      <c r="AJ163" s="161"/>
      <c r="AK163" s="160"/>
      <c r="AL163" s="106"/>
      <c r="AM163" s="106"/>
      <c r="AN163" s="106"/>
      <c r="AO163" s="106"/>
      <c r="AP163" s="106"/>
      <c r="AQ163" s="106"/>
      <c r="AR163" s="106"/>
      <c r="AS163" s="106"/>
      <c r="AT163" s="106"/>
      <c r="AU163" s="106"/>
      <c r="AV163" s="106"/>
      <c r="AW163" s="106"/>
      <c r="AX163" s="106"/>
      <c r="AY163" s="106"/>
      <c r="AZ163" s="106"/>
      <c r="BA163" s="106"/>
      <c r="BB163" s="106"/>
      <c r="BC163" s="106"/>
      <c r="BD163" s="106"/>
      <c r="BE163" s="106"/>
      <c r="BF163" s="106"/>
      <c r="BG163" s="106"/>
      <c r="BH163" s="106"/>
      <c r="BI163" s="106"/>
      <c r="BJ163" s="106"/>
      <c r="BK163" s="106"/>
      <c r="BL163" s="106"/>
      <c r="BM163" s="106"/>
      <c r="BN163" s="106"/>
      <c r="BO163" s="106"/>
      <c r="BP163" s="106"/>
      <c r="BQ163" s="106"/>
      <c r="BR163" s="106"/>
      <c r="BS163" s="106"/>
      <c r="BT163" s="106"/>
      <c r="BU163" s="106"/>
      <c r="BV163" s="106"/>
      <c r="BW163" s="106"/>
      <c r="BX163" s="106"/>
      <c r="BY163" s="106"/>
      <c r="BZ163" s="106"/>
      <c r="CA163" s="106"/>
      <c r="CB163" s="106"/>
      <c r="CC163" s="106"/>
      <c r="CD163" s="106"/>
      <c r="CE163" s="106"/>
      <c r="CF163" s="106"/>
      <c r="CG163" s="106"/>
      <c r="CH163" s="106"/>
      <c r="CI163" s="106"/>
      <c r="CJ163" s="106"/>
      <c r="CK163" s="106"/>
      <c r="CL163" s="106"/>
      <c r="CM163" s="106"/>
      <c r="CN163" s="106"/>
      <c r="CO163" s="106"/>
      <c r="CP163" s="106"/>
      <c r="CQ163" s="106"/>
      <c r="CR163" s="106"/>
      <c r="CS163" s="106"/>
      <c r="CT163" s="106"/>
      <c r="CU163" s="106"/>
      <c r="CV163" s="106"/>
      <c r="CW163" s="106"/>
      <c r="CX163" s="106"/>
      <c r="CY163" s="106"/>
      <c r="CZ163" s="106"/>
      <c r="DA163" s="106"/>
      <c r="DB163" s="106"/>
      <c r="DC163" s="106"/>
      <c r="DD163" s="106"/>
      <c r="DE163" s="106"/>
      <c r="DF163" s="106"/>
      <c r="DG163" s="106"/>
      <c r="DH163" s="106"/>
      <c r="DI163" s="106"/>
      <c r="DJ163" s="106"/>
      <c r="DK163" s="106"/>
      <c r="DL163" s="106"/>
      <c r="DM163" s="106"/>
      <c r="DN163" s="106"/>
      <c r="DO163" s="106"/>
      <c r="DP163" s="106"/>
      <c r="DQ163" s="106"/>
      <c r="DR163" s="106"/>
      <c r="DS163" s="106"/>
      <c r="DT163" s="106"/>
      <c r="DU163" s="106"/>
      <c r="DV163" s="106"/>
      <c r="DW163" s="106"/>
      <c r="DX163" s="106"/>
      <c r="DY163" s="106"/>
      <c r="DZ163" s="106"/>
      <c r="EA163" s="106"/>
      <c r="EB163" s="106"/>
      <c r="EC163" s="106"/>
      <c r="ED163" s="106"/>
      <c r="EE163" s="106"/>
      <c r="EF163" s="106"/>
      <c r="EG163" s="106"/>
      <c r="EH163" s="106"/>
      <c r="EI163" s="106"/>
      <c r="EJ163" s="106"/>
      <c r="EK163" s="106"/>
      <c r="EL163" s="106"/>
      <c r="EM163" s="106"/>
      <c r="EN163" s="106"/>
      <c r="EO163" s="106"/>
      <c r="EP163" s="106"/>
      <c r="EQ163" s="106"/>
      <c r="ER163" s="106"/>
      <c r="ES163" s="106"/>
      <c r="ET163" s="106"/>
      <c r="EU163" s="106"/>
      <c r="EV163" s="106"/>
      <c r="EW163" s="106"/>
      <c r="EX163" s="106"/>
      <c r="EY163" s="106"/>
      <c r="EZ163" s="106"/>
      <c r="FA163" s="106"/>
      <c r="FB163" s="106"/>
      <c r="FC163" s="106"/>
      <c r="FD163" s="106"/>
      <c r="FE163" s="106"/>
      <c r="FF163" s="106"/>
      <c r="FG163" s="106"/>
      <c r="FH163" s="106"/>
      <c r="FI163" s="106"/>
      <c r="FJ163" s="106"/>
    </row>
    <row r="164" spans="1:166" ht="15.75" thickBot="1">
      <c r="A164" s="135">
        <v>40768</v>
      </c>
      <c r="B164" s="136" t="s">
        <v>126</v>
      </c>
      <c r="C164" s="137" t="s">
        <v>76</v>
      </c>
      <c r="D164" s="138">
        <v>0.97916666666666663</v>
      </c>
      <c r="E164" s="136" t="s">
        <v>1526</v>
      </c>
      <c r="F164" s="136" t="s">
        <v>1527</v>
      </c>
      <c r="G164" s="152" t="s">
        <v>1528</v>
      </c>
      <c r="H164" s="152" t="s">
        <v>1529</v>
      </c>
      <c r="I164" s="137">
        <v>3809</v>
      </c>
      <c r="J164" s="138">
        <v>0.99930555555555556</v>
      </c>
      <c r="K164" s="136" t="s">
        <v>1530</v>
      </c>
      <c r="L164" s="136" t="s">
        <v>1531</v>
      </c>
      <c r="M164" s="152" t="s">
        <v>1532</v>
      </c>
      <c r="N164" s="152" t="s">
        <v>1533</v>
      </c>
      <c r="O164" s="137">
        <v>3740</v>
      </c>
      <c r="P164" s="156">
        <v>2.0138888888888928E-2</v>
      </c>
      <c r="Q164" s="157">
        <v>2.0138888889050577E-2</v>
      </c>
      <c r="R164" s="158">
        <v>4.0041697737611379</v>
      </c>
      <c r="S164" s="143">
        <v>11</v>
      </c>
      <c r="T164" s="87">
        <v>5</v>
      </c>
      <c r="U164" s="144" t="s">
        <v>1472</v>
      </c>
      <c r="V164" s="136" t="s">
        <v>1096</v>
      </c>
      <c r="W164" s="145">
        <v>36</v>
      </c>
      <c r="X164" s="144">
        <v>6300</v>
      </c>
      <c r="Y164" s="146">
        <v>9</v>
      </c>
      <c r="Z164" s="159" t="s">
        <v>827</v>
      </c>
      <c r="AA164" s="136" t="s">
        <v>778</v>
      </c>
      <c r="AB164" s="150" t="s">
        <v>958</v>
      </c>
      <c r="AC164" s="150" t="s">
        <v>95</v>
      </c>
      <c r="AD164" s="149"/>
      <c r="AE164" s="150">
        <v>4</v>
      </c>
      <c r="AF164" s="151" t="s">
        <v>780</v>
      </c>
      <c r="AG164" s="152">
        <v>11</v>
      </c>
      <c r="AH164" s="137" t="s">
        <v>1037</v>
      </c>
      <c r="AI164" s="153"/>
      <c r="AJ164" s="161"/>
      <c r="AK164" s="160"/>
      <c r="AL164" s="106"/>
      <c r="AM164" s="106"/>
      <c r="AN164" s="106"/>
      <c r="AO164" s="106"/>
      <c r="AP164" s="106"/>
      <c r="AQ164" s="106"/>
      <c r="AR164" s="106"/>
      <c r="AS164" s="106"/>
      <c r="AT164" s="106"/>
      <c r="AU164" s="106"/>
      <c r="AV164" s="106"/>
      <c r="AW164" s="106"/>
      <c r="AX164" s="106"/>
      <c r="AY164" s="106"/>
      <c r="AZ164" s="106"/>
      <c r="BA164" s="106"/>
      <c r="BB164" s="106"/>
      <c r="BC164" s="106"/>
      <c r="BD164" s="106"/>
      <c r="BE164" s="106"/>
      <c r="BF164" s="106"/>
      <c r="BG164" s="106"/>
      <c r="BH164" s="106"/>
      <c r="BI164" s="106"/>
      <c r="BJ164" s="106"/>
      <c r="BK164" s="106"/>
      <c r="BL164" s="106"/>
      <c r="BM164" s="106"/>
      <c r="BN164" s="106"/>
      <c r="BO164" s="106"/>
      <c r="BP164" s="106"/>
      <c r="BQ164" s="106"/>
      <c r="BR164" s="106"/>
      <c r="BS164" s="106"/>
      <c r="BT164" s="106"/>
      <c r="BU164" s="106"/>
      <c r="BV164" s="106"/>
      <c r="BW164" s="106"/>
      <c r="BX164" s="106"/>
      <c r="BY164" s="106"/>
      <c r="BZ164" s="106"/>
      <c r="CA164" s="106"/>
      <c r="CB164" s="106"/>
      <c r="CC164" s="106"/>
      <c r="CD164" s="106"/>
      <c r="CE164" s="106"/>
      <c r="CF164" s="106"/>
      <c r="CG164" s="106"/>
      <c r="CH164" s="106"/>
      <c r="CI164" s="106"/>
      <c r="CJ164" s="106"/>
      <c r="CK164" s="106"/>
      <c r="CL164" s="106"/>
      <c r="CM164" s="106"/>
      <c r="CN164" s="106"/>
      <c r="CO164" s="106"/>
      <c r="CP164" s="106"/>
      <c r="CQ164" s="106"/>
      <c r="CR164" s="106"/>
      <c r="CS164" s="106"/>
      <c r="CT164" s="106"/>
      <c r="CU164" s="106"/>
      <c r="CV164" s="106"/>
      <c r="CW164" s="106"/>
      <c r="CX164" s="106"/>
      <c r="CY164" s="106"/>
      <c r="CZ164" s="106"/>
      <c r="DA164" s="106"/>
      <c r="DB164" s="106"/>
      <c r="DC164" s="106"/>
      <c r="DD164" s="106"/>
      <c r="DE164" s="106"/>
      <c r="DF164" s="106"/>
      <c r="DG164" s="106"/>
      <c r="DH164" s="106"/>
      <c r="DI164" s="106"/>
      <c r="DJ164" s="106"/>
      <c r="DK164" s="106"/>
      <c r="DL164" s="106"/>
      <c r="DM164" s="106"/>
      <c r="DN164" s="106"/>
      <c r="DO164" s="106"/>
      <c r="DP164" s="106"/>
      <c r="DQ164" s="106"/>
      <c r="DR164" s="106"/>
      <c r="DS164" s="106"/>
      <c r="DT164" s="106"/>
      <c r="DU164" s="106"/>
      <c r="DV164" s="106"/>
      <c r="DW164" s="106"/>
      <c r="DX164" s="106"/>
      <c r="DY164" s="106"/>
      <c r="DZ164" s="106"/>
      <c r="EA164" s="106"/>
      <c r="EB164" s="106"/>
      <c r="EC164" s="106"/>
      <c r="ED164" s="106"/>
      <c r="EE164" s="106"/>
      <c r="EF164" s="106"/>
      <c r="EG164" s="106"/>
      <c r="EH164" s="106"/>
      <c r="EI164" s="106"/>
      <c r="EJ164" s="106"/>
      <c r="EK164" s="106"/>
      <c r="EL164" s="106"/>
      <c r="EM164" s="106"/>
      <c r="EN164" s="106"/>
      <c r="EO164" s="106"/>
      <c r="EP164" s="106"/>
      <c r="EQ164" s="106"/>
      <c r="ER164" s="106"/>
      <c r="ES164" s="106"/>
      <c r="ET164" s="106"/>
      <c r="EU164" s="106"/>
      <c r="EV164" s="106"/>
      <c r="EW164" s="106"/>
      <c r="EX164" s="106"/>
      <c r="EY164" s="106"/>
      <c r="EZ164" s="106"/>
      <c r="FA164" s="106"/>
      <c r="FB164" s="106"/>
      <c r="FC164" s="106"/>
      <c r="FD164" s="106"/>
      <c r="FE164" s="106"/>
      <c r="FF164" s="106"/>
      <c r="FG164" s="106"/>
      <c r="FH164" s="106"/>
      <c r="FI164" s="106"/>
      <c r="FJ164" s="106"/>
    </row>
    <row r="165" spans="1:166">
      <c r="A165" s="82">
        <v>40769</v>
      </c>
      <c r="B165" s="66" t="s">
        <v>454</v>
      </c>
      <c r="C165" s="64" t="s">
        <v>76</v>
      </c>
      <c r="D165" s="65">
        <v>0</v>
      </c>
      <c r="E165" s="66" t="s">
        <v>1530</v>
      </c>
      <c r="F165" s="66" t="s">
        <v>1531</v>
      </c>
      <c r="G165" s="94" t="s">
        <v>1532</v>
      </c>
      <c r="H165" s="94" t="s">
        <v>1533</v>
      </c>
      <c r="I165" s="64">
        <v>3740</v>
      </c>
      <c r="J165" s="65">
        <v>2.361111111111111E-2</v>
      </c>
      <c r="K165" s="66" t="s">
        <v>1534</v>
      </c>
      <c r="L165" s="66" t="s">
        <v>1535</v>
      </c>
      <c r="M165" s="94" t="s">
        <v>1536</v>
      </c>
      <c r="N165" s="94" t="s">
        <v>1537</v>
      </c>
      <c r="O165" s="64">
        <v>3807</v>
      </c>
      <c r="P165" s="83">
        <v>2.361111111111111E-2</v>
      </c>
      <c r="Q165" s="84">
        <v>3.4722222189884633E-3</v>
      </c>
      <c r="R165" s="85">
        <v>5.9953437620081056</v>
      </c>
      <c r="S165" s="86">
        <v>11</v>
      </c>
      <c r="T165" s="87">
        <v>6</v>
      </c>
      <c r="U165" s="88" t="s">
        <v>1538</v>
      </c>
      <c r="V165" s="66" t="s">
        <v>1539</v>
      </c>
      <c r="W165" s="89">
        <v>18</v>
      </c>
      <c r="X165" s="88">
        <v>3300</v>
      </c>
      <c r="Y165" s="90">
        <v>9</v>
      </c>
      <c r="Z165" s="91" t="s">
        <v>797</v>
      </c>
      <c r="AA165" s="176" t="s">
        <v>778</v>
      </c>
      <c r="AB165" s="69" t="s">
        <v>889</v>
      </c>
      <c r="AC165" s="69" t="s">
        <v>95</v>
      </c>
      <c r="AD165" s="69"/>
      <c r="AE165" s="69">
        <v>4</v>
      </c>
      <c r="AF165" s="177" t="s">
        <v>1165</v>
      </c>
      <c r="AG165" s="94">
        <v>18</v>
      </c>
      <c r="AH165" s="64" t="s">
        <v>1037</v>
      </c>
      <c r="AI165" s="95"/>
      <c r="AJ165" s="178" t="s">
        <v>1540</v>
      </c>
      <c r="AK165" s="67"/>
    </row>
    <row r="166" spans="1:166">
      <c r="A166" s="82">
        <v>40769</v>
      </c>
      <c r="B166" s="66" t="s">
        <v>454</v>
      </c>
      <c r="C166" s="64" t="s">
        <v>76</v>
      </c>
      <c r="D166" s="65">
        <v>2.361111111111111E-2</v>
      </c>
      <c r="E166" s="66" t="s">
        <v>1534</v>
      </c>
      <c r="F166" s="66" t="s">
        <v>1535</v>
      </c>
      <c r="G166" s="94" t="s">
        <v>1536</v>
      </c>
      <c r="H166" s="94" t="s">
        <v>1537</v>
      </c>
      <c r="I166" s="64">
        <v>3807</v>
      </c>
      <c r="J166" s="65">
        <v>3.9583333333333331E-2</v>
      </c>
      <c r="K166" s="66" t="s">
        <v>1541</v>
      </c>
      <c r="L166" s="66" t="s">
        <v>1542</v>
      </c>
      <c r="M166" s="94" t="s">
        <v>1543</v>
      </c>
      <c r="N166" s="94" t="s">
        <v>1544</v>
      </c>
      <c r="O166" s="64">
        <v>3809</v>
      </c>
      <c r="P166" s="83">
        <v>1.5972222222222221E-2</v>
      </c>
      <c r="Q166" s="84">
        <v>1.5972222223354038E-2</v>
      </c>
      <c r="R166" s="85">
        <v>2.9605269684684345</v>
      </c>
      <c r="S166" s="86">
        <v>89</v>
      </c>
      <c r="T166" s="87">
        <v>5</v>
      </c>
      <c r="U166" s="88" t="s">
        <v>1545</v>
      </c>
      <c r="V166" s="66" t="s">
        <v>1546</v>
      </c>
      <c r="W166" s="89">
        <v>27</v>
      </c>
      <c r="X166" s="88">
        <v>4950</v>
      </c>
      <c r="Y166" s="90">
        <v>9</v>
      </c>
      <c r="Z166" s="91" t="s">
        <v>797</v>
      </c>
      <c r="AA166" s="66" t="s">
        <v>778</v>
      </c>
      <c r="AB166" s="69" t="s">
        <v>889</v>
      </c>
      <c r="AC166" s="69" t="s">
        <v>95</v>
      </c>
      <c r="AD166" s="69"/>
      <c r="AE166" s="69">
        <v>4</v>
      </c>
      <c r="AF166" s="177" t="s">
        <v>780</v>
      </c>
      <c r="AG166" s="94">
        <v>13</v>
      </c>
      <c r="AH166" s="64" t="s">
        <v>1547</v>
      </c>
      <c r="AI166" s="95"/>
      <c r="AJ166" s="178" t="s">
        <v>1548</v>
      </c>
      <c r="AK166" s="68"/>
    </row>
    <row r="167" spans="1:166">
      <c r="A167" s="82">
        <v>40769</v>
      </c>
      <c r="B167" s="66" t="s">
        <v>147</v>
      </c>
      <c r="C167" s="64" t="s">
        <v>76</v>
      </c>
      <c r="D167" s="65">
        <v>3.9583333333333331E-2</v>
      </c>
      <c r="E167" s="66" t="s">
        <v>1541</v>
      </c>
      <c r="F167" s="66" t="s">
        <v>1542</v>
      </c>
      <c r="G167" s="94" t="s">
        <v>1543</v>
      </c>
      <c r="H167" s="94" t="s">
        <v>1544</v>
      </c>
      <c r="I167" s="64">
        <v>3809</v>
      </c>
      <c r="J167" s="65">
        <v>6.3194444444444442E-2</v>
      </c>
      <c r="K167" s="66" t="s">
        <v>1549</v>
      </c>
      <c r="L167" s="66" t="s">
        <v>1550</v>
      </c>
      <c r="M167" s="94" t="s">
        <v>1551</v>
      </c>
      <c r="N167" s="94" t="s">
        <v>1552</v>
      </c>
      <c r="O167" s="64">
        <v>3804</v>
      </c>
      <c r="P167" s="83">
        <v>2.361111111111111E-2</v>
      </c>
      <c r="Q167" s="84">
        <v>2.3611111115314998E-2</v>
      </c>
      <c r="R167" s="85">
        <v>5.0923295506783743</v>
      </c>
      <c r="S167" s="86">
        <v>90</v>
      </c>
      <c r="T167" s="87">
        <v>5</v>
      </c>
      <c r="U167" s="88" t="s">
        <v>1545</v>
      </c>
      <c r="V167" s="66" t="s">
        <v>1539</v>
      </c>
      <c r="W167" s="89">
        <v>27</v>
      </c>
      <c r="X167" s="88">
        <v>4950</v>
      </c>
      <c r="Y167" s="90">
        <v>9</v>
      </c>
      <c r="Z167" s="91" t="s">
        <v>827</v>
      </c>
      <c r="AA167" s="66" t="s">
        <v>778</v>
      </c>
      <c r="AB167" s="69" t="s">
        <v>1339</v>
      </c>
      <c r="AC167" s="69" t="s">
        <v>95</v>
      </c>
      <c r="AD167" s="92"/>
      <c r="AE167" s="69">
        <v>4</v>
      </c>
      <c r="AF167" s="93" t="s">
        <v>780</v>
      </c>
      <c r="AG167" s="94">
        <v>16</v>
      </c>
      <c r="AH167" s="64" t="s">
        <v>1037</v>
      </c>
      <c r="AI167" s="95"/>
      <c r="AJ167" s="178" t="s">
        <v>1553</v>
      </c>
      <c r="AK167" s="68"/>
    </row>
    <row r="168" spans="1:166">
      <c r="A168" s="82">
        <v>40769</v>
      </c>
      <c r="B168" s="66" t="s">
        <v>147</v>
      </c>
      <c r="C168" s="64" t="s">
        <v>76</v>
      </c>
      <c r="D168" s="65">
        <v>6.3194444444444442E-2</v>
      </c>
      <c r="E168" s="66" t="s">
        <v>1549</v>
      </c>
      <c r="F168" s="66" t="s">
        <v>1550</v>
      </c>
      <c r="G168" s="94" t="s">
        <v>1551</v>
      </c>
      <c r="H168" s="94" t="s">
        <v>1552</v>
      </c>
      <c r="I168" s="64">
        <v>3804</v>
      </c>
      <c r="J168" s="65">
        <v>0.1111111111111111</v>
      </c>
      <c r="K168" s="66" t="s">
        <v>1554</v>
      </c>
      <c r="L168" s="66" t="s">
        <v>1555</v>
      </c>
      <c r="M168" s="94" t="s">
        <v>1556</v>
      </c>
      <c r="N168" s="94" t="s">
        <v>1557</v>
      </c>
      <c r="O168" s="64">
        <v>3816</v>
      </c>
      <c r="P168" s="83">
        <v>4.7916666666666663E-2</v>
      </c>
      <c r="Q168" s="84">
        <v>4.7916666662786156E-2</v>
      </c>
      <c r="R168" s="85">
        <v>9.4959799354358232</v>
      </c>
      <c r="S168" s="86">
        <v>92</v>
      </c>
      <c r="T168" s="87">
        <v>4</v>
      </c>
      <c r="U168" s="88" t="s">
        <v>1545</v>
      </c>
      <c r="V168" s="66" t="s">
        <v>1539</v>
      </c>
      <c r="W168" s="89">
        <v>27</v>
      </c>
      <c r="X168" s="88">
        <v>4950</v>
      </c>
      <c r="Y168" s="90">
        <v>9</v>
      </c>
      <c r="Z168" s="91" t="s">
        <v>827</v>
      </c>
      <c r="AA168" s="66" t="s">
        <v>778</v>
      </c>
      <c r="AB168" s="69" t="s">
        <v>1339</v>
      </c>
      <c r="AC168" s="69" t="s">
        <v>95</v>
      </c>
      <c r="AD168" s="92"/>
      <c r="AE168" s="69">
        <v>4</v>
      </c>
      <c r="AF168" s="93" t="s">
        <v>780</v>
      </c>
      <c r="AG168" s="94">
        <v>16</v>
      </c>
      <c r="AH168" s="64" t="s">
        <v>1037</v>
      </c>
      <c r="AI168" s="95">
        <v>20</v>
      </c>
      <c r="AJ168" s="178" t="s">
        <v>1558</v>
      </c>
      <c r="AK168" s="68"/>
    </row>
    <row r="169" spans="1:166">
      <c r="A169" s="82">
        <v>40769</v>
      </c>
      <c r="B169" s="66" t="s">
        <v>264</v>
      </c>
      <c r="C169" s="64" t="s">
        <v>76</v>
      </c>
      <c r="D169" s="65">
        <v>0.1111111111111111</v>
      </c>
      <c r="E169" s="66" t="s">
        <v>1554</v>
      </c>
      <c r="F169" s="66" t="s">
        <v>1555</v>
      </c>
      <c r="G169" s="94" t="s">
        <v>1556</v>
      </c>
      <c r="H169" s="94" t="s">
        <v>1557</v>
      </c>
      <c r="I169" s="64">
        <v>3816</v>
      </c>
      <c r="J169" s="65">
        <v>0.12986111111111112</v>
      </c>
      <c r="K169" s="66" t="s">
        <v>1559</v>
      </c>
      <c r="L169" s="66" t="s">
        <v>1560</v>
      </c>
      <c r="M169" s="94" t="s">
        <v>1561</v>
      </c>
      <c r="N169" s="94" t="s">
        <v>1562</v>
      </c>
      <c r="O169" s="64">
        <v>3805</v>
      </c>
      <c r="P169" s="83">
        <v>1.8750000000000017E-2</v>
      </c>
      <c r="Q169" s="84">
        <v>1.8750000002910383E-2</v>
      </c>
      <c r="R169" s="85">
        <v>3.7440506793556465</v>
      </c>
      <c r="S169" s="86">
        <v>200</v>
      </c>
      <c r="T169" s="87">
        <v>5</v>
      </c>
      <c r="U169" s="88" t="s">
        <v>1545</v>
      </c>
      <c r="V169" s="66" t="s">
        <v>1539</v>
      </c>
      <c r="W169" s="89">
        <v>27</v>
      </c>
      <c r="X169" s="88">
        <v>4950</v>
      </c>
      <c r="Y169" s="90">
        <v>9</v>
      </c>
      <c r="Z169" s="91" t="s">
        <v>827</v>
      </c>
      <c r="AA169" s="66" t="s">
        <v>778</v>
      </c>
      <c r="AB169" s="69" t="s">
        <v>889</v>
      </c>
      <c r="AC169" s="69" t="s">
        <v>95</v>
      </c>
      <c r="AD169" s="92"/>
      <c r="AE169" s="69">
        <v>4</v>
      </c>
      <c r="AF169" s="93" t="s">
        <v>780</v>
      </c>
      <c r="AG169" s="94">
        <v>17</v>
      </c>
      <c r="AH169" s="64" t="s">
        <v>1037</v>
      </c>
      <c r="AI169" s="95"/>
      <c r="AJ169" s="178" t="s">
        <v>1553</v>
      </c>
      <c r="AK169" s="68"/>
    </row>
    <row r="170" spans="1:166">
      <c r="A170" s="82">
        <v>40769</v>
      </c>
      <c r="B170" s="66" t="s">
        <v>264</v>
      </c>
      <c r="C170" s="64" t="s">
        <v>76</v>
      </c>
      <c r="D170" s="65">
        <v>0.12986111111111112</v>
      </c>
      <c r="E170" s="66" t="s">
        <v>1559</v>
      </c>
      <c r="F170" s="66" t="s">
        <v>1560</v>
      </c>
      <c r="G170" s="94" t="s">
        <v>1561</v>
      </c>
      <c r="H170" s="94" t="s">
        <v>1562</v>
      </c>
      <c r="I170" s="64">
        <v>3805</v>
      </c>
      <c r="J170" s="65">
        <v>0.14444444444444446</v>
      </c>
      <c r="K170" s="66" t="s">
        <v>1563</v>
      </c>
      <c r="L170" s="66" t="s">
        <v>1564</v>
      </c>
      <c r="M170" s="94" t="s">
        <v>1565</v>
      </c>
      <c r="N170" s="94" t="s">
        <v>1566</v>
      </c>
      <c r="O170" s="64">
        <v>3807</v>
      </c>
      <c r="P170" s="83">
        <v>1.4583333333333337E-2</v>
      </c>
      <c r="Q170" s="84">
        <v>1.4583333329937886E-2</v>
      </c>
      <c r="R170" s="85">
        <v>3.3947941367043035</v>
      </c>
      <c r="S170" s="86">
        <v>209</v>
      </c>
      <c r="T170" s="87">
        <v>5</v>
      </c>
      <c r="U170" s="88" t="s">
        <v>1545</v>
      </c>
      <c r="V170" s="66" t="s">
        <v>1539</v>
      </c>
      <c r="W170" s="89">
        <v>27</v>
      </c>
      <c r="X170" s="88">
        <v>4950</v>
      </c>
      <c r="Y170" s="90">
        <v>9</v>
      </c>
      <c r="Z170" s="91" t="s">
        <v>827</v>
      </c>
      <c r="AA170" s="66" t="s">
        <v>778</v>
      </c>
      <c r="AB170" s="69" t="s">
        <v>889</v>
      </c>
      <c r="AC170" s="69" t="s">
        <v>95</v>
      </c>
      <c r="AD170" s="92"/>
      <c r="AE170" s="69">
        <v>4</v>
      </c>
      <c r="AF170" s="93" t="s">
        <v>780</v>
      </c>
      <c r="AG170" s="94">
        <v>17</v>
      </c>
      <c r="AH170" s="64" t="s">
        <v>1037</v>
      </c>
      <c r="AI170" s="179"/>
      <c r="AJ170" s="178" t="s">
        <v>1553</v>
      </c>
      <c r="AK170" s="68"/>
    </row>
    <row r="171" spans="1:166" ht="128.25">
      <c r="A171" s="82">
        <v>40769</v>
      </c>
      <c r="B171" s="66" t="s">
        <v>264</v>
      </c>
      <c r="C171" s="64" t="s">
        <v>76</v>
      </c>
      <c r="D171" s="65">
        <v>0.14444444444444446</v>
      </c>
      <c r="E171" s="66" t="s">
        <v>1563</v>
      </c>
      <c r="F171" s="66" t="s">
        <v>1564</v>
      </c>
      <c r="G171" s="94" t="s">
        <v>1565</v>
      </c>
      <c r="H171" s="94" t="s">
        <v>1566</v>
      </c>
      <c r="I171" s="64">
        <v>3807</v>
      </c>
      <c r="J171" s="65">
        <v>0.16666666666666666</v>
      </c>
      <c r="K171" s="66" t="s">
        <v>1567</v>
      </c>
      <c r="L171" s="66" t="s">
        <v>1568</v>
      </c>
      <c r="M171" s="94" t="s">
        <v>1569</v>
      </c>
      <c r="N171" s="94" t="s">
        <v>1570</v>
      </c>
      <c r="O171" s="64">
        <v>3811</v>
      </c>
      <c r="P171" s="83">
        <v>2.2222222222222199E-2</v>
      </c>
      <c r="Q171" s="84">
        <v>2.2222222221898846E-2</v>
      </c>
      <c r="R171" s="85">
        <v>3.8760031650121758</v>
      </c>
      <c r="S171" s="86">
        <v>260</v>
      </c>
      <c r="T171" s="87">
        <v>5</v>
      </c>
      <c r="U171" s="88" t="s">
        <v>1571</v>
      </c>
      <c r="V171" s="66" t="s">
        <v>1572</v>
      </c>
      <c r="W171" s="89">
        <v>36</v>
      </c>
      <c r="X171" s="88">
        <v>6320</v>
      </c>
      <c r="Y171" s="90">
        <v>9</v>
      </c>
      <c r="Z171" s="91" t="s">
        <v>797</v>
      </c>
      <c r="AA171" s="66" t="s">
        <v>778</v>
      </c>
      <c r="AB171" s="92">
        <v>3</v>
      </c>
      <c r="AC171" s="69" t="s">
        <v>95</v>
      </c>
      <c r="AD171" s="92"/>
      <c r="AE171" s="69">
        <v>4</v>
      </c>
      <c r="AF171" s="177" t="s">
        <v>780</v>
      </c>
      <c r="AG171" s="94">
        <v>15</v>
      </c>
      <c r="AH171" s="64" t="s">
        <v>1037</v>
      </c>
      <c r="AI171" s="180"/>
      <c r="AJ171" s="96" t="s">
        <v>1573</v>
      </c>
      <c r="AK171" s="68"/>
    </row>
    <row r="172" spans="1:166">
      <c r="A172" s="82">
        <v>40769</v>
      </c>
      <c r="B172" s="66" t="s">
        <v>278</v>
      </c>
      <c r="C172" s="64" t="s">
        <v>76</v>
      </c>
      <c r="D172" s="65">
        <v>0.16666666666666666</v>
      </c>
      <c r="E172" s="66" t="s">
        <v>1567</v>
      </c>
      <c r="F172" s="66" t="s">
        <v>1568</v>
      </c>
      <c r="G172" s="94" t="s">
        <v>1569</v>
      </c>
      <c r="H172" s="94" t="s">
        <v>1570</v>
      </c>
      <c r="I172" s="64">
        <v>3811</v>
      </c>
      <c r="J172" s="65">
        <v>0.19444444444444445</v>
      </c>
      <c r="K172" s="66" t="s">
        <v>1574</v>
      </c>
      <c r="L172" s="66" t="s">
        <v>1575</v>
      </c>
      <c r="M172" s="94" t="s">
        <v>1576</v>
      </c>
      <c r="N172" s="94" t="s">
        <v>1577</v>
      </c>
      <c r="O172" s="64">
        <v>3806</v>
      </c>
      <c r="P172" s="83">
        <v>2.777777777777779E-2</v>
      </c>
      <c r="Q172" s="84">
        <v>2.7777777781011537E-2</v>
      </c>
      <c r="R172" s="85">
        <v>5.7763822713123325</v>
      </c>
      <c r="S172" s="86">
        <v>263</v>
      </c>
      <c r="T172" s="87">
        <v>5</v>
      </c>
      <c r="U172" s="88" t="s">
        <v>1571</v>
      </c>
      <c r="V172" s="66" t="s">
        <v>1572</v>
      </c>
      <c r="W172" s="89">
        <v>36</v>
      </c>
      <c r="X172" s="88">
        <v>6320</v>
      </c>
      <c r="Y172" s="90">
        <v>9</v>
      </c>
      <c r="Z172" s="91" t="s">
        <v>827</v>
      </c>
      <c r="AA172" s="66" t="s">
        <v>778</v>
      </c>
      <c r="AB172" s="69" t="s">
        <v>889</v>
      </c>
      <c r="AC172" s="69" t="s">
        <v>95</v>
      </c>
      <c r="AD172" s="69"/>
      <c r="AE172" s="69">
        <v>4</v>
      </c>
      <c r="AF172" s="177" t="s">
        <v>780</v>
      </c>
      <c r="AG172" s="94">
        <v>13</v>
      </c>
      <c r="AH172" s="64" t="s">
        <v>1028</v>
      </c>
      <c r="AI172" s="95">
        <v>21</v>
      </c>
      <c r="AJ172" s="178" t="s">
        <v>1578</v>
      </c>
      <c r="AK172" s="68"/>
    </row>
    <row r="173" spans="1:166">
      <c r="A173" s="82">
        <v>40769</v>
      </c>
      <c r="B173" s="66" t="s">
        <v>278</v>
      </c>
      <c r="C173" s="64" t="s">
        <v>76</v>
      </c>
      <c r="D173" s="65">
        <v>0.19444444444444445</v>
      </c>
      <c r="E173" s="66" t="s">
        <v>1574</v>
      </c>
      <c r="F173" s="66" t="s">
        <v>1575</v>
      </c>
      <c r="G173" s="94" t="s">
        <v>1576</v>
      </c>
      <c r="H173" s="94" t="s">
        <v>1577</v>
      </c>
      <c r="I173" s="64">
        <v>3806</v>
      </c>
      <c r="J173" s="65">
        <v>0.20833333333333334</v>
      </c>
      <c r="K173" s="66" t="s">
        <v>1579</v>
      </c>
      <c r="L173" s="66" t="s">
        <v>1580</v>
      </c>
      <c r="M173" s="94" t="s">
        <v>1581</v>
      </c>
      <c r="N173" s="94" t="s">
        <v>1582</v>
      </c>
      <c r="O173" s="64">
        <v>3813</v>
      </c>
      <c r="P173" s="83">
        <v>1.3888888888888895E-2</v>
      </c>
      <c r="Q173" s="84">
        <v>1.3888888890505768E-2</v>
      </c>
      <c r="R173" s="85">
        <v>2.7349484775254833</v>
      </c>
      <c r="S173" s="86">
        <v>259</v>
      </c>
      <c r="T173" s="87">
        <v>4</v>
      </c>
      <c r="U173" s="88" t="s">
        <v>1571</v>
      </c>
      <c r="V173" s="66" t="s">
        <v>1546</v>
      </c>
      <c r="W173" s="89">
        <v>36</v>
      </c>
      <c r="X173" s="88">
        <v>6320</v>
      </c>
      <c r="Y173" s="90">
        <v>9</v>
      </c>
      <c r="Z173" s="91" t="s">
        <v>827</v>
      </c>
      <c r="AA173" s="66" t="s">
        <v>778</v>
      </c>
      <c r="AB173" s="69" t="s">
        <v>889</v>
      </c>
      <c r="AC173" s="69" t="s">
        <v>95</v>
      </c>
      <c r="AD173" s="92"/>
      <c r="AE173" s="69">
        <v>4</v>
      </c>
      <c r="AF173" s="177" t="s">
        <v>780</v>
      </c>
      <c r="AG173" s="94">
        <v>13</v>
      </c>
      <c r="AH173" s="64" t="s">
        <v>1056</v>
      </c>
      <c r="AI173" s="179"/>
      <c r="AJ173" s="178"/>
      <c r="AK173" s="68"/>
    </row>
    <row r="174" spans="1:166">
      <c r="A174" s="82">
        <v>40769</v>
      </c>
      <c r="B174" s="66" t="s">
        <v>386</v>
      </c>
      <c r="C174" s="64" t="s">
        <v>76</v>
      </c>
      <c r="D174" s="65">
        <v>0.20833333333333334</v>
      </c>
      <c r="E174" s="66" t="s">
        <v>1579</v>
      </c>
      <c r="F174" s="66" t="s">
        <v>1580</v>
      </c>
      <c r="G174" s="94" t="s">
        <v>1581</v>
      </c>
      <c r="H174" s="94" t="s">
        <v>1582</v>
      </c>
      <c r="I174" s="64">
        <v>3813</v>
      </c>
      <c r="J174" s="65">
        <v>0.23055555555555554</v>
      </c>
      <c r="K174" s="66" t="s">
        <v>1583</v>
      </c>
      <c r="L174" s="66" t="s">
        <v>1584</v>
      </c>
      <c r="M174" s="94" t="s">
        <v>1585</v>
      </c>
      <c r="N174" s="94" t="s">
        <v>1586</v>
      </c>
      <c r="O174" s="64">
        <v>3808</v>
      </c>
      <c r="P174" s="83">
        <v>2.2222222222222199E-2</v>
      </c>
      <c r="Q174" s="84">
        <v>2.2222222221898846E-2</v>
      </c>
      <c r="R174" s="85">
        <v>4.199365398570273</v>
      </c>
      <c r="S174" s="86">
        <v>260</v>
      </c>
      <c r="T174" s="87">
        <v>4</v>
      </c>
      <c r="U174" s="88" t="s">
        <v>1571</v>
      </c>
      <c r="V174" s="66" t="s">
        <v>1546</v>
      </c>
      <c r="W174" s="89">
        <v>36</v>
      </c>
      <c r="X174" s="88">
        <v>6320</v>
      </c>
      <c r="Y174" s="90">
        <v>9</v>
      </c>
      <c r="Z174" s="91" t="s">
        <v>827</v>
      </c>
      <c r="AA174" s="66" t="s">
        <v>778</v>
      </c>
      <c r="AB174" s="69" t="s">
        <v>889</v>
      </c>
      <c r="AC174" s="69" t="s">
        <v>95</v>
      </c>
      <c r="AD174" s="92"/>
      <c r="AE174" s="69">
        <v>4</v>
      </c>
      <c r="AF174" s="93" t="s">
        <v>780</v>
      </c>
      <c r="AG174" s="94">
        <v>11</v>
      </c>
      <c r="AH174" s="64" t="s">
        <v>1056</v>
      </c>
      <c r="AI174" s="95"/>
      <c r="AJ174" s="178"/>
      <c r="AK174" s="68"/>
    </row>
    <row r="175" spans="1:166">
      <c r="A175" s="82">
        <v>40769</v>
      </c>
      <c r="B175" s="66" t="s">
        <v>386</v>
      </c>
      <c r="C175" s="64" t="s">
        <v>76</v>
      </c>
      <c r="D175" s="65">
        <v>0.23055555555555554</v>
      </c>
      <c r="E175" s="66" t="s">
        <v>1583</v>
      </c>
      <c r="F175" s="66" t="s">
        <v>1584</v>
      </c>
      <c r="G175" s="94" t="s">
        <v>1585</v>
      </c>
      <c r="H175" s="94" t="s">
        <v>1586</v>
      </c>
      <c r="I175" s="64">
        <v>3808</v>
      </c>
      <c r="J175" s="65">
        <v>0.24722222222222223</v>
      </c>
      <c r="K175" s="66" t="s">
        <v>1587</v>
      </c>
      <c r="L175" s="66" t="s">
        <v>1588</v>
      </c>
      <c r="M175" s="94" t="s">
        <v>1589</v>
      </c>
      <c r="N175" s="94" t="s">
        <v>1590</v>
      </c>
      <c r="O175" s="64">
        <v>3809</v>
      </c>
      <c r="P175" s="83">
        <v>1.6666666666666691E-2</v>
      </c>
      <c r="Q175" s="84">
        <v>1.6666666662786156E-2</v>
      </c>
      <c r="R175" s="85">
        <v>3.5082446909256446</v>
      </c>
      <c r="S175" s="86">
        <v>263</v>
      </c>
      <c r="T175" s="87">
        <v>5</v>
      </c>
      <c r="U175" s="88" t="s">
        <v>1571</v>
      </c>
      <c r="V175" s="66" t="s">
        <v>1572</v>
      </c>
      <c r="W175" s="89">
        <v>36</v>
      </c>
      <c r="X175" s="88">
        <v>6320</v>
      </c>
      <c r="Y175" s="90">
        <v>9</v>
      </c>
      <c r="Z175" s="91" t="s">
        <v>827</v>
      </c>
      <c r="AA175" s="66" t="s">
        <v>778</v>
      </c>
      <c r="AB175" s="69" t="s">
        <v>889</v>
      </c>
      <c r="AC175" s="69" t="s">
        <v>95</v>
      </c>
      <c r="AD175" s="92"/>
      <c r="AE175" s="69">
        <v>4</v>
      </c>
      <c r="AF175" s="177" t="s">
        <v>780</v>
      </c>
      <c r="AG175" s="94">
        <v>9</v>
      </c>
      <c r="AH175" s="64" t="s">
        <v>1056</v>
      </c>
      <c r="AI175" s="95"/>
      <c r="AJ175" s="178"/>
      <c r="AK175" s="68"/>
    </row>
    <row r="176" spans="1:166">
      <c r="A176" s="82">
        <v>40769</v>
      </c>
      <c r="B176" s="66" t="s">
        <v>330</v>
      </c>
      <c r="C176" s="64" t="s">
        <v>76</v>
      </c>
      <c r="D176" s="65">
        <v>0.24722222222222223</v>
      </c>
      <c r="E176" s="66" t="s">
        <v>1587</v>
      </c>
      <c r="F176" s="66" t="s">
        <v>1588</v>
      </c>
      <c r="G176" s="94" t="s">
        <v>1589</v>
      </c>
      <c r="H176" s="94" t="s">
        <v>1590</v>
      </c>
      <c r="I176" s="64">
        <v>3809</v>
      </c>
      <c r="J176" s="65">
        <v>0.2673611111111111</v>
      </c>
      <c r="K176" s="66" t="s">
        <v>1591</v>
      </c>
      <c r="L176" s="66" t="s">
        <v>1592</v>
      </c>
      <c r="M176" s="94" t="s">
        <v>1593</v>
      </c>
      <c r="N176" s="94" t="s">
        <v>1594</v>
      </c>
      <c r="O176" s="64">
        <v>3808</v>
      </c>
      <c r="P176" s="83">
        <v>2.0138888888888873E-2</v>
      </c>
      <c r="Q176" s="84">
        <v>2.0138888889050577E-2</v>
      </c>
      <c r="R176" s="85">
        <v>4.434026431213959</v>
      </c>
      <c r="S176" s="86">
        <v>273</v>
      </c>
      <c r="T176" s="87">
        <v>4</v>
      </c>
      <c r="U176" s="88" t="s">
        <v>1571</v>
      </c>
      <c r="V176" s="66" t="s">
        <v>1572</v>
      </c>
      <c r="W176" s="89">
        <v>36</v>
      </c>
      <c r="X176" s="88">
        <v>6320</v>
      </c>
      <c r="Y176" s="90">
        <v>9</v>
      </c>
      <c r="Z176" s="91" t="s">
        <v>827</v>
      </c>
      <c r="AA176" s="66" t="s">
        <v>778</v>
      </c>
      <c r="AB176" s="69" t="s">
        <v>780</v>
      </c>
      <c r="AC176" s="69" t="s">
        <v>95</v>
      </c>
      <c r="AD176" s="92"/>
      <c r="AE176" s="69">
        <v>4</v>
      </c>
      <c r="AF176" s="177" t="s">
        <v>780</v>
      </c>
      <c r="AG176" s="94">
        <v>12</v>
      </c>
      <c r="AH176" s="64" t="s">
        <v>1056</v>
      </c>
      <c r="AI176" s="95"/>
      <c r="AJ176" s="99"/>
      <c r="AK176" s="68"/>
    </row>
    <row r="177" spans="1:37">
      <c r="A177" s="82">
        <v>40769</v>
      </c>
      <c r="B177" s="66" t="s">
        <v>330</v>
      </c>
      <c r="C177" s="64" t="s">
        <v>76</v>
      </c>
      <c r="D177" s="65">
        <v>0.2673611111111111</v>
      </c>
      <c r="E177" s="66" t="s">
        <v>1591</v>
      </c>
      <c r="F177" s="66" t="s">
        <v>1592</v>
      </c>
      <c r="G177" s="94" t="s">
        <v>1593</v>
      </c>
      <c r="H177" s="94" t="s">
        <v>1594</v>
      </c>
      <c r="I177" s="64">
        <v>3808</v>
      </c>
      <c r="J177" s="65">
        <v>0.28819444444444448</v>
      </c>
      <c r="K177" s="66" t="s">
        <v>1595</v>
      </c>
      <c r="L177" s="66" t="s">
        <v>1596</v>
      </c>
      <c r="M177" s="94" t="s">
        <v>1597</v>
      </c>
      <c r="N177" s="94" t="s">
        <v>1598</v>
      </c>
      <c r="O177" s="64">
        <v>3816</v>
      </c>
      <c r="P177" s="83">
        <v>2.083333333333337E-2</v>
      </c>
      <c r="Q177" s="84">
        <v>2.0833333335758653E-2</v>
      </c>
      <c r="R177" s="85">
        <v>4.3682005987693886</v>
      </c>
      <c r="S177" s="86">
        <v>263</v>
      </c>
      <c r="T177" s="87">
        <v>5</v>
      </c>
      <c r="U177" s="88" t="s">
        <v>1571</v>
      </c>
      <c r="V177" s="66" t="s">
        <v>1572</v>
      </c>
      <c r="W177" s="89">
        <v>36</v>
      </c>
      <c r="X177" s="88">
        <v>6320</v>
      </c>
      <c r="Y177" s="90">
        <v>9</v>
      </c>
      <c r="Z177" s="91" t="s">
        <v>797</v>
      </c>
      <c r="AA177" s="66" t="s">
        <v>778</v>
      </c>
      <c r="AB177" s="69" t="s">
        <v>780</v>
      </c>
      <c r="AC177" s="69" t="s">
        <v>95</v>
      </c>
      <c r="AD177" s="92"/>
      <c r="AE177" s="69">
        <v>3</v>
      </c>
      <c r="AF177" s="93" t="s">
        <v>780</v>
      </c>
      <c r="AG177" s="94">
        <v>8</v>
      </c>
      <c r="AH177" s="64" t="s">
        <v>1010</v>
      </c>
      <c r="AI177" s="95"/>
      <c r="AJ177" s="99"/>
      <c r="AK177" s="68"/>
    </row>
    <row r="178" spans="1:37">
      <c r="A178" s="82">
        <v>40769</v>
      </c>
      <c r="B178" s="66" t="s">
        <v>330</v>
      </c>
      <c r="C178" s="64" t="s">
        <v>76</v>
      </c>
      <c r="D178" s="65">
        <v>0.28819444444444448</v>
      </c>
      <c r="E178" s="66" t="s">
        <v>1599</v>
      </c>
      <c r="F178" s="66" t="s">
        <v>1596</v>
      </c>
      <c r="G178" s="94" t="s">
        <v>1597</v>
      </c>
      <c r="H178" s="94" t="s">
        <v>1598</v>
      </c>
      <c r="I178" s="64">
        <v>3816</v>
      </c>
      <c r="J178" s="65">
        <v>0.31458333333333333</v>
      </c>
      <c r="K178" s="66" t="s">
        <v>1600</v>
      </c>
      <c r="L178" s="66" t="s">
        <v>1601</v>
      </c>
      <c r="M178" s="94" t="s">
        <v>1602</v>
      </c>
      <c r="N178" s="94" t="s">
        <v>1603</v>
      </c>
      <c r="O178" s="64">
        <v>3813</v>
      </c>
      <c r="P178" s="83">
        <v>2.6388888888888851E-2</v>
      </c>
      <c r="Q178" s="84">
        <v>2.6388888887595385E-2</v>
      </c>
      <c r="R178" s="85">
        <v>6.0216162413956233</v>
      </c>
      <c r="S178" s="86">
        <v>266</v>
      </c>
      <c r="T178" s="87">
        <v>5</v>
      </c>
      <c r="U178" s="88" t="s">
        <v>1571</v>
      </c>
      <c r="V178" s="66" t="s">
        <v>1572</v>
      </c>
      <c r="W178" s="89">
        <v>36</v>
      </c>
      <c r="X178" s="88">
        <v>6320</v>
      </c>
      <c r="Y178" s="90">
        <v>9</v>
      </c>
      <c r="Z178" s="98" t="s">
        <v>95</v>
      </c>
      <c r="AA178" s="66" t="s">
        <v>778</v>
      </c>
      <c r="AB178" s="69" t="s">
        <v>902</v>
      </c>
      <c r="AC178" s="69" t="s">
        <v>95</v>
      </c>
      <c r="AD178" s="92"/>
      <c r="AE178" s="69">
        <v>3</v>
      </c>
      <c r="AF178" s="93" t="s">
        <v>780</v>
      </c>
      <c r="AG178" s="94">
        <v>8</v>
      </c>
      <c r="AH178" s="64" t="s">
        <v>1010</v>
      </c>
      <c r="AI178" s="95"/>
      <c r="AJ178" s="99"/>
      <c r="AK178" s="68"/>
    </row>
    <row r="179" spans="1:37">
      <c r="A179" s="82">
        <v>40769</v>
      </c>
      <c r="B179" s="66" t="s">
        <v>330</v>
      </c>
      <c r="C179" s="64" t="s">
        <v>76</v>
      </c>
      <c r="D179" s="65">
        <v>0.31458333333333333</v>
      </c>
      <c r="E179" s="66" t="s">
        <v>1600</v>
      </c>
      <c r="F179" s="66" t="s">
        <v>1601</v>
      </c>
      <c r="G179" s="94" t="s">
        <v>1602</v>
      </c>
      <c r="H179" s="94" t="s">
        <v>1603</v>
      </c>
      <c r="I179" s="64">
        <v>3813</v>
      </c>
      <c r="J179" s="65">
        <v>0.34722222222222227</v>
      </c>
      <c r="K179" s="66" t="s">
        <v>1604</v>
      </c>
      <c r="L179" s="66" t="s">
        <v>1605</v>
      </c>
      <c r="M179" s="94" t="s">
        <v>1606</v>
      </c>
      <c r="N179" s="94" t="s">
        <v>1607</v>
      </c>
      <c r="O179" s="64">
        <v>3811</v>
      </c>
      <c r="P179" s="83">
        <v>3.2638888888888939E-2</v>
      </c>
      <c r="Q179" s="84">
        <v>3.2638888886140194E-2</v>
      </c>
      <c r="R179" s="85">
        <v>7.0422650111985936</v>
      </c>
      <c r="S179" s="86">
        <v>266</v>
      </c>
      <c r="T179" s="87">
        <v>5</v>
      </c>
      <c r="U179" s="88" t="s">
        <v>1571</v>
      </c>
      <c r="V179" s="66" t="s">
        <v>1572</v>
      </c>
      <c r="W179" s="89">
        <v>36</v>
      </c>
      <c r="X179" s="88">
        <v>6320</v>
      </c>
      <c r="Y179" s="90">
        <v>9</v>
      </c>
      <c r="Z179" s="91" t="s">
        <v>95</v>
      </c>
      <c r="AA179" s="66" t="s">
        <v>1608</v>
      </c>
      <c r="AB179" s="69" t="s">
        <v>1172</v>
      </c>
      <c r="AC179" s="69" t="s">
        <v>95</v>
      </c>
      <c r="AD179" s="92"/>
      <c r="AE179" s="69">
        <v>3</v>
      </c>
      <c r="AF179" s="177" t="s">
        <v>780</v>
      </c>
      <c r="AG179" s="94">
        <v>9</v>
      </c>
      <c r="AH179" s="64" t="s">
        <v>1010</v>
      </c>
      <c r="AI179" s="95"/>
      <c r="AJ179" s="99"/>
      <c r="AK179" s="68"/>
    </row>
    <row r="180" spans="1:37">
      <c r="A180" s="82">
        <v>40769</v>
      </c>
      <c r="B180" s="66" t="s">
        <v>278</v>
      </c>
      <c r="C180" s="64" t="s">
        <v>76</v>
      </c>
      <c r="D180" s="65">
        <v>0.68402777777777779</v>
      </c>
      <c r="E180" s="66" t="s">
        <v>1609</v>
      </c>
      <c r="F180" s="66" t="s">
        <v>1610</v>
      </c>
      <c r="G180" s="94" t="s">
        <v>1611</v>
      </c>
      <c r="H180" s="94" t="s">
        <v>1612</v>
      </c>
      <c r="I180" s="64">
        <v>3825</v>
      </c>
      <c r="J180" s="65">
        <v>0.70972222222222225</v>
      </c>
      <c r="K180" s="66" t="s">
        <v>1613</v>
      </c>
      <c r="L180" s="66" t="s">
        <v>1614</v>
      </c>
      <c r="M180" s="94" t="s">
        <v>1615</v>
      </c>
      <c r="N180" s="94" t="s">
        <v>1616</v>
      </c>
      <c r="O180" s="64">
        <v>3819</v>
      </c>
      <c r="P180" s="83">
        <v>2.5694444444444464E-2</v>
      </c>
      <c r="Q180" s="84">
        <v>2.569444444088731E-2</v>
      </c>
      <c r="R180" s="85">
        <v>5.6273843433457209</v>
      </c>
      <c r="S180" s="86">
        <v>260</v>
      </c>
      <c r="T180" s="87">
        <v>5</v>
      </c>
      <c r="U180" s="88" t="s">
        <v>1571</v>
      </c>
      <c r="V180" s="66" t="s">
        <v>1572</v>
      </c>
      <c r="W180" s="89">
        <v>36</v>
      </c>
      <c r="X180" s="88">
        <v>6320</v>
      </c>
      <c r="Y180" s="90">
        <v>9</v>
      </c>
      <c r="Z180" s="91" t="s">
        <v>827</v>
      </c>
      <c r="AA180" s="66" t="s">
        <v>778</v>
      </c>
      <c r="AB180" s="69" t="s">
        <v>780</v>
      </c>
      <c r="AC180" s="69" t="s">
        <v>95</v>
      </c>
      <c r="AD180" s="92"/>
      <c r="AE180" s="69">
        <v>3</v>
      </c>
      <c r="AF180" s="177" t="s">
        <v>780</v>
      </c>
      <c r="AG180" s="94">
        <v>8</v>
      </c>
      <c r="AH180" s="64" t="s">
        <v>1056</v>
      </c>
      <c r="AI180" s="95"/>
      <c r="AJ180" s="99"/>
      <c r="AK180" s="68"/>
    </row>
    <row r="181" spans="1:37">
      <c r="A181" s="82">
        <v>40769</v>
      </c>
      <c r="B181" s="66" t="s">
        <v>884</v>
      </c>
      <c r="C181" s="64" t="s">
        <v>76</v>
      </c>
      <c r="D181" s="65">
        <v>0.70972222222222225</v>
      </c>
      <c r="E181" s="66" t="s">
        <v>1613</v>
      </c>
      <c r="F181" s="66" t="s">
        <v>1614</v>
      </c>
      <c r="G181" s="94" t="s">
        <v>1615</v>
      </c>
      <c r="H181" s="94" t="s">
        <v>1616</v>
      </c>
      <c r="I181" s="64">
        <v>3819</v>
      </c>
      <c r="J181" s="65">
        <v>0.73541666666666661</v>
      </c>
      <c r="K181" s="66" t="s">
        <v>1617</v>
      </c>
      <c r="L181" s="66" t="s">
        <v>1618</v>
      </c>
      <c r="M181" s="94" t="s">
        <v>1619</v>
      </c>
      <c r="N181" s="94" t="s">
        <v>1620</v>
      </c>
      <c r="O181" s="64">
        <v>3819</v>
      </c>
      <c r="P181" s="83">
        <v>2.5694444444444353E-2</v>
      </c>
      <c r="Q181" s="84">
        <v>2.5694444448163267E-2</v>
      </c>
      <c r="R181" s="85">
        <v>5.2676631033710652</v>
      </c>
      <c r="S181" s="86">
        <v>261</v>
      </c>
      <c r="T181" s="87">
        <v>4</v>
      </c>
      <c r="U181" s="88" t="s">
        <v>1571</v>
      </c>
      <c r="V181" s="66" t="s">
        <v>1572</v>
      </c>
      <c r="W181" s="89">
        <v>36</v>
      </c>
      <c r="X181" s="88">
        <v>6320</v>
      </c>
      <c r="Y181" s="90">
        <v>9</v>
      </c>
      <c r="Z181" s="91" t="s">
        <v>827</v>
      </c>
      <c r="AA181" s="66" t="s">
        <v>778</v>
      </c>
      <c r="AB181" s="92">
        <v>5</v>
      </c>
      <c r="AC181" s="69" t="s">
        <v>95</v>
      </c>
      <c r="AD181" s="92"/>
      <c r="AE181" s="69">
        <v>3</v>
      </c>
      <c r="AF181" s="177" t="s">
        <v>780</v>
      </c>
      <c r="AG181" s="94">
        <v>5</v>
      </c>
      <c r="AH181" s="64" t="s">
        <v>1056</v>
      </c>
      <c r="AI181" s="95"/>
      <c r="AJ181" s="99"/>
      <c r="AK181" s="68"/>
    </row>
    <row r="182" spans="1:37">
      <c r="A182" s="82">
        <v>40769</v>
      </c>
      <c r="B182" s="66" t="s">
        <v>884</v>
      </c>
      <c r="C182" s="64" t="s">
        <v>76</v>
      </c>
      <c r="D182" s="65">
        <v>0.73541666666666661</v>
      </c>
      <c r="E182" s="66" t="s">
        <v>1617</v>
      </c>
      <c r="F182" s="66" t="s">
        <v>1618</v>
      </c>
      <c r="G182" s="94" t="s">
        <v>1619</v>
      </c>
      <c r="H182" s="94" t="s">
        <v>1620</v>
      </c>
      <c r="I182" s="64">
        <v>3819</v>
      </c>
      <c r="J182" s="65">
        <v>0.76250000000000007</v>
      </c>
      <c r="K182" s="66" t="s">
        <v>1621</v>
      </c>
      <c r="L182" s="66" t="s">
        <v>1622</v>
      </c>
      <c r="M182" s="94" t="s">
        <v>1623</v>
      </c>
      <c r="N182" s="94" t="s">
        <v>1624</v>
      </c>
      <c r="O182" s="64">
        <v>3829</v>
      </c>
      <c r="P182" s="83">
        <v>2.7083333333333459E-2</v>
      </c>
      <c r="Q182" s="84">
        <v>2.7083333327027503E-2</v>
      </c>
      <c r="R182" s="85">
        <v>5.2813766160964768</v>
      </c>
      <c r="S182" s="86">
        <v>260</v>
      </c>
      <c r="T182" s="87">
        <v>5</v>
      </c>
      <c r="U182" s="88" t="s">
        <v>1571</v>
      </c>
      <c r="V182" s="66" t="s">
        <v>1572</v>
      </c>
      <c r="W182" s="89">
        <v>36</v>
      </c>
      <c r="X182" s="88">
        <v>6320</v>
      </c>
      <c r="Y182" s="90">
        <v>9</v>
      </c>
      <c r="Z182" s="91" t="s">
        <v>95</v>
      </c>
      <c r="AA182" s="66" t="s">
        <v>778</v>
      </c>
      <c r="AB182" s="69" t="s">
        <v>902</v>
      </c>
      <c r="AC182" s="69" t="s">
        <v>95</v>
      </c>
      <c r="AD182" s="92"/>
      <c r="AE182" s="69">
        <v>3</v>
      </c>
      <c r="AF182" s="177" t="s">
        <v>780</v>
      </c>
      <c r="AG182" s="94">
        <v>3</v>
      </c>
      <c r="AH182" s="64" t="s">
        <v>1056</v>
      </c>
      <c r="AI182" s="95"/>
      <c r="AJ182" s="99"/>
      <c r="AK182" s="68"/>
    </row>
    <row r="183" spans="1:37">
      <c r="A183" s="82">
        <v>40769</v>
      </c>
      <c r="B183" s="66" t="s">
        <v>147</v>
      </c>
      <c r="C183" s="64" t="s">
        <v>76</v>
      </c>
      <c r="D183" s="65">
        <v>0.76250000000000007</v>
      </c>
      <c r="E183" s="66" t="s">
        <v>1621</v>
      </c>
      <c r="F183" s="66" t="s">
        <v>1622</v>
      </c>
      <c r="G183" s="94" t="s">
        <v>1623</v>
      </c>
      <c r="H183" s="94" t="s">
        <v>1624</v>
      </c>
      <c r="I183" s="64">
        <v>3829</v>
      </c>
      <c r="J183" s="65">
        <v>0.77777777777777779</v>
      </c>
      <c r="K183" s="66" t="s">
        <v>1625</v>
      </c>
      <c r="L183" s="66" t="s">
        <v>1626</v>
      </c>
      <c r="M183" s="94" t="s">
        <v>1627</v>
      </c>
      <c r="N183" s="94" t="s">
        <v>1628</v>
      </c>
      <c r="O183" s="64">
        <v>3820</v>
      </c>
      <c r="P183" s="83">
        <v>1.5277777777777724E-2</v>
      </c>
      <c r="Q183" s="84">
        <v>1.527777778392192E-2</v>
      </c>
      <c r="R183" s="85">
        <v>3.0519577740347841</v>
      </c>
      <c r="S183" s="86">
        <v>260</v>
      </c>
      <c r="T183" s="87">
        <v>4</v>
      </c>
      <c r="U183" s="88" t="s">
        <v>1571</v>
      </c>
      <c r="V183" s="66" t="s">
        <v>1572</v>
      </c>
      <c r="W183" s="89">
        <v>36</v>
      </c>
      <c r="X183" s="88">
        <v>6320</v>
      </c>
      <c r="Y183" s="90">
        <v>9</v>
      </c>
      <c r="Z183" s="91" t="s">
        <v>95</v>
      </c>
      <c r="AA183" s="66" t="s">
        <v>778</v>
      </c>
      <c r="AB183" s="69" t="s">
        <v>902</v>
      </c>
      <c r="AC183" s="69" t="s">
        <v>95</v>
      </c>
      <c r="AD183" s="92"/>
      <c r="AE183" s="69">
        <v>3</v>
      </c>
      <c r="AF183" s="177" t="s">
        <v>780</v>
      </c>
      <c r="AG183" s="94">
        <v>3</v>
      </c>
      <c r="AH183" s="64" t="s">
        <v>1056</v>
      </c>
      <c r="AI183" s="95"/>
      <c r="AJ183" s="99"/>
      <c r="AK183" s="68"/>
    </row>
    <row r="184" spans="1:37">
      <c r="A184" s="82">
        <v>40769</v>
      </c>
      <c r="B184" s="66" t="s">
        <v>147</v>
      </c>
      <c r="C184" s="64" t="s">
        <v>76</v>
      </c>
      <c r="D184" s="65">
        <v>0.77777777777777779</v>
      </c>
      <c r="E184" s="66" t="s">
        <v>1625</v>
      </c>
      <c r="F184" s="66" t="s">
        <v>1626</v>
      </c>
      <c r="G184" s="94" t="s">
        <v>1627</v>
      </c>
      <c r="H184" s="94" t="s">
        <v>1628</v>
      </c>
      <c r="I184" s="64">
        <v>3815</v>
      </c>
      <c r="J184" s="65">
        <v>0.79166666666666663</v>
      </c>
      <c r="K184" s="66" t="s">
        <v>1629</v>
      </c>
      <c r="L184" s="66" t="s">
        <v>1630</v>
      </c>
      <c r="M184" s="94" t="s">
        <v>1631</v>
      </c>
      <c r="N184" s="94" t="s">
        <v>1632</v>
      </c>
      <c r="O184" s="64">
        <v>3820</v>
      </c>
      <c r="P184" s="83">
        <v>1.388888888888884E-2</v>
      </c>
      <c r="Q184" s="84">
        <v>1.3888888883229811E-2</v>
      </c>
      <c r="R184" s="85">
        <v>2.7860874504340338</v>
      </c>
      <c r="S184" s="86">
        <v>261</v>
      </c>
      <c r="T184" s="87">
        <v>4</v>
      </c>
      <c r="U184" s="88" t="s">
        <v>1571</v>
      </c>
      <c r="V184" s="66" t="s">
        <v>1572</v>
      </c>
      <c r="W184" s="89">
        <v>36</v>
      </c>
      <c r="X184" s="88">
        <v>6320</v>
      </c>
      <c r="Y184" s="90">
        <v>9</v>
      </c>
      <c r="Z184" s="91" t="s">
        <v>827</v>
      </c>
      <c r="AA184" s="66" t="s">
        <v>778</v>
      </c>
      <c r="AB184" s="69" t="s">
        <v>889</v>
      </c>
      <c r="AC184" s="69" t="s">
        <v>95</v>
      </c>
      <c r="AD184" s="92"/>
      <c r="AE184" s="69">
        <v>3</v>
      </c>
      <c r="AF184" s="177" t="s">
        <v>780</v>
      </c>
      <c r="AG184" s="94">
        <v>3</v>
      </c>
      <c r="AH184" s="64" t="s">
        <v>1056</v>
      </c>
      <c r="AI184" s="95"/>
      <c r="AJ184" s="99"/>
      <c r="AK184" s="68"/>
    </row>
    <row r="185" spans="1:37">
      <c r="A185" s="82">
        <v>40769</v>
      </c>
      <c r="B185" s="66" t="s">
        <v>1633</v>
      </c>
      <c r="C185" s="64" t="s">
        <v>76</v>
      </c>
      <c r="D185" s="65">
        <v>0.79166666666666663</v>
      </c>
      <c r="E185" s="66" t="s">
        <v>1629</v>
      </c>
      <c r="F185" s="66" t="s">
        <v>1630</v>
      </c>
      <c r="G185" s="94" t="s">
        <v>1631</v>
      </c>
      <c r="H185" s="94" t="s">
        <v>1632</v>
      </c>
      <c r="I185" s="64">
        <v>3820</v>
      </c>
      <c r="J185" s="65">
        <v>0.8125</v>
      </c>
      <c r="K185" s="66" t="s">
        <v>1634</v>
      </c>
      <c r="L185" s="66" t="s">
        <v>1635</v>
      </c>
      <c r="M185" s="94" t="s">
        <v>1636</v>
      </c>
      <c r="N185" s="94" t="s">
        <v>1637</v>
      </c>
      <c r="O185" s="64">
        <v>3809</v>
      </c>
      <c r="P185" s="83">
        <v>2.083333333333337E-2</v>
      </c>
      <c r="Q185" s="84">
        <v>2.0833333335758653E-2</v>
      </c>
      <c r="R185" s="85">
        <v>4.0591375773712759</v>
      </c>
      <c r="S185" s="86">
        <v>260</v>
      </c>
      <c r="T185" s="87">
        <v>4</v>
      </c>
      <c r="U185" s="88" t="s">
        <v>1571</v>
      </c>
      <c r="V185" s="66" t="s">
        <v>1572</v>
      </c>
      <c r="W185" s="89">
        <v>36</v>
      </c>
      <c r="X185" s="88">
        <v>6320</v>
      </c>
      <c r="Y185" s="90">
        <v>9</v>
      </c>
      <c r="Z185" s="91" t="s">
        <v>827</v>
      </c>
      <c r="AA185" s="66" t="s">
        <v>778</v>
      </c>
      <c r="AB185" s="69" t="s">
        <v>780</v>
      </c>
      <c r="AC185" s="69" t="s">
        <v>95</v>
      </c>
      <c r="AD185" s="92"/>
      <c r="AE185" s="69">
        <v>3</v>
      </c>
      <c r="AF185" s="177" t="s">
        <v>780</v>
      </c>
      <c r="AG185" s="94">
        <v>3</v>
      </c>
      <c r="AH185" s="64" t="s">
        <v>1056</v>
      </c>
      <c r="AI185" s="95"/>
      <c r="AJ185" s="99"/>
      <c r="AK185" s="68"/>
    </row>
    <row r="186" spans="1:37">
      <c r="A186" s="82">
        <v>40769</v>
      </c>
      <c r="B186" s="66" t="s">
        <v>137</v>
      </c>
      <c r="C186" s="64" t="s">
        <v>76</v>
      </c>
      <c r="D186" s="65">
        <v>0.8125</v>
      </c>
      <c r="E186" s="66" t="s">
        <v>1634</v>
      </c>
      <c r="F186" s="66" t="s">
        <v>1635</v>
      </c>
      <c r="G186" s="94" t="s">
        <v>1636</v>
      </c>
      <c r="H186" s="94" t="s">
        <v>1637</v>
      </c>
      <c r="I186" s="64">
        <v>3809</v>
      </c>
      <c r="J186" s="65">
        <v>0.83263888888888893</v>
      </c>
      <c r="K186" s="66" t="s">
        <v>1638</v>
      </c>
      <c r="L186" s="66" t="s">
        <v>1639</v>
      </c>
      <c r="M186" s="94" t="s">
        <v>1640</v>
      </c>
      <c r="N186" s="94" t="s">
        <v>1641</v>
      </c>
      <c r="O186" s="64">
        <v>3814</v>
      </c>
      <c r="P186" s="83">
        <v>2.0138888888888928E-2</v>
      </c>
      <c r="Q186" s="84">
        <v>2.0138888889050577E-2</v>
      </c>
      <c r="R186" s="85">
        <v>3.6822945976953574</v>
      </c>
      <c r="S186" s="86">
        <v>261</v>
      </c>
      <c r="T186" s="87">
        <v>4</v>
      </c>
      <c r="U186" s="88" t="s">
        <v>1571</v>
      </c>
      <c r="V186" s="66" t="s">
        <v>1572</v>
      </c>
      <c r="W186" s="89">
        <v>36</v>
      </c>
      <c r="X186" s="88">
        <v>6320</v>
      </c>
      <c r="Y186" s="90">
        <v>9</v>
      </c>
      <c r="Z186" s="91" t="s">
        <v>95</v>
      </c>
      <c r="AA186" s="66" t="s">
        <v>778</v>
      </c>
      <c r="AB186" s="69" t="s">
        <v>902</v>
      </c>
      <c r="AC186" s="69" t="s">
        <v>95</v>
      </c>
      <c r="AD186" s="92"/>
      <c r="AE186" s="69">
        <v>3</v>
      </c>
      <c r="AF186" s="177" t="s">
        <v>780</v>
      </c>
      <c r="AG186" s="94">
        <v>3</v>
      </c>
      <c r="AH186" s="64" t="s">
        <v>1056</v>
      </c>
      <c r="AI186" s="95"/>
      <c r="AJ186" s="178"/>
      <c r="AK186" s="68"/>
    </row>
    <row r="187" spans="1:37">
      <c r="A187" s="82">
        <v>40769</v>
      </c>
      <c r="B187" s="66" t="s">
        <v>147</v>
      </c>
      <c r="C187" s="64" t="s">
        <v>76</v>
      </c>
      <c r="D187" s="65">
        <v>0.83263888888888893</v>
      </c>
      <c r="E187" s="66" t="s">
        <v>1638</v>
      </c>
      <c r="F187" s="66" t="s">
        <v>1639</v>
      </c>
      <c r="G187" s="94" t="s">
        <v>1640</v>
      </c>
      <c r="H187" s="94" t="s">
        <v>1641</v>
      </c>
      <c r="I187" s="64">
        <v>3814</v>
      </c>
      <c r="J187" s="65">
        <v>0.84722222222222221</v>
      </c>
      <c r="K187" s="66" t="s">
        <v>1642</v>
      </c>
      <c r="L187" s="66" t="s">
        <v>1643</v>
      </c>
      <c r="M187" s="94" t="s">
        <v>1644</v>
      </c>
      <c r="N187" s="94" t="s">
        <v>1645</v>
      </c>
      <c r="O187" s="64">
        <v>3811</v>
      </c>
      <c r="P187" s="83">
        <v>1.4583333333333282E-2</v>
      </c>
      <c r="Q187" s="84">
        <v>1.4583333329937886E-2</v>
      </c>
      <c r="R187" s="85">
        <v>4.4710148799373428</v>
      </c>
      <c r="S187" s="86">
        <v>261</v>
      </c>
      <c r="T187" s="87">
        <v>4</v>
      </c>
      <c r="U187" s="88" t="s">
        <v>1571</v>
      </c>
      <c r="V187" s="66" t="s">
        <v>1572</v>
      </c>
      <c r="W187" s="89">
        <v>36</v>
      </c>
      <c r="X187" s="88">
        <v>6320</v>
      </c>
      <c r="Y187" s="90">
        <v>9</v>
      </c>
      <c r="Z187" s="91" t="s">
        <v>95</v>
      </c>
      <c r="AA187" s="66" t="s">
        <v>778</v>
      </c>
      <c r="AB187" s="69" t="s">
        <v>902</v>
      </c>
      <c r="AC187" s="69" t="s">
        <v>95</v>
      </c>
      <c r="AD187" s="92"/>
      <c r="AE187" s="69">
        <v>2</v>
      </c>
      <c r="AF187" s="93" t="s">
        <v>780</v>
      </c>
      <c r="AG187" s="94">
        <v>5</v>
      </c>
      <c r="AH187" s="64" t="s">
        <v>1056</v>
      </c>
      <c r="AI187" s="95"/>
      <c r="AJ187" s="99"/>
      <c r="AK187" s="68"/>
    </row>
    <row r="188" spans="1:37">
      <c r="A188" s="82">
        <v>40769</v>
      </c>
      <c r="B188" s="66" t="s">
        <v>147</v>
      </c>
      <c r="C188" s="64" t="s">
        <v>76</v>
      </c>
      <c r="D188" s="65">
        <v>0.84722222222222221</v>
      </c>
      <c r="E188" s="66" t="s">
        <v>1642</v>
      </c>
      <c r="F188" s="66" t="s">
        <v>1643</v>
      </c>
      <c r="G188" s="94" t="s">
        <v>1644</v>
      </c>
      <c r="H188" s="94" t="s">
        <v>1645</v>
      </c>
      <c r="I188" s="64">
        <v>3811</v>
      </c>
      <c r="J188" s="65">
        <v>0.875</v>
      </c>
      <c r="K188" s="66" t="s">
        <v>1646</v>
      </c>
      <c r="L188" s="66" t="s">
        <v>1647</v>
      </c>
      <c r="M188" s="94" t="s">
        <v>1648</v>
      </c>
      <c r="N188" s="94" t="s">
        <v>1649</v>
      </c>
      <c r="O188" s="64">
        <v>3804</v>
      </c>
      <c r="P188" s="83">
        <v>2.777777777777779E-2</v>
      </c>
      <c r="Q188" s="84">
        <v>2.7777777781011537E-2</v>
      </c>
      <c r="R188" s="85">
        <v>4.0905518727900096</v>
      </c>
      <c r="S188" s="86">
        <v>264</v>
      </c>
      <c r="T188" s="87">
        <v>4.5</v>
      </c>
      <c r="U188" s="88" t="s">
        <v>1571</v>
      </c>
      <c r="V188" s="66" t="s">
        <v>1572</v>
      </c>
      <c r="W188" s="89">
        <v>36</v>
      </c>
      <c r="X188" s="88">
        <v>6320</v>
      </c>
      <c r="Y188" s="90">
        <v>9</v>
      </c>
      <c r="Z188" s="91" t="s">
        <v>95</v>
      </c>
      <c r="AA188" s="66" t="s">
        <v>778</v>
      </c>
      <c r="AB188" s="69" t="s">
        <v>902</v>
      </c>
      <c r="AC188" s="69" t="s">
        <v>95</v>
      </c>
      <c r="AD188" s="92"/>
      <c r="AE188" s="69">
        <v>2</v>
      </c>
      <c r="AF188" s="177" t="s">
        <v>780</v>
      </c>
      <c r="AG188" s="94">
        <v>5</v>
      </c>
      <c r="AH188" s="64" t="s">
        <v>1056</v>
      </c>
      <c r="AI188" s="95"/>
      <c r="AJ188" s="99"/>
      <c r="AK188" s="68"/>
    </row>
    <row r="189" spans="1:37">
      <c r="A189" s="82">
        <v>40769</v>
      </c>
      <c r="B189" s="66" t="s">
        <v>172</v>
      </c>
      <c r="C189" s="64" t="s">
        <v>76</v>
      </c>
      <c r="D189" s="65">
        <v>0.875</v>
      </c>
      <c r="E189" s="66" t="s">
        <v>1646</v>
      </c>
      <c r="F189" s="66" t="s">
        <v>1647</v>
      </c>
      <c r="G189" s="94" t="s">
        <v>1648</v>
      </c>
      <c r="H189" s="94" t="s">
        <v>1649</v>
      </c>
      <c r="I189" s="64">
        <v>3804</v>
      </c>
      <c r="J189" s="65">
        <v>0.89444444444444438</v>
      </c>
      <c r="K189" s="66" t="s">
        <v>1650</v>
      </c>
      <c r="L189" s="66" t="s">
        <v>1651</v>
      </c>
      <c r="M189" s="94" t="s">
        <v>1652</v>
      </c>
      <c r="N189" s="94" t="s">
        <v>1653</v>
      </c>
      <c r="O189" s="64">
        <v>3806</v>
      </c>
      <c r="P189" s="83">
        <v>1.9444444444444375E-2</v>
      </c>
      <c r="Q189" s="84">
        <v>1.9444444442342501E-2</v>
      </c>
      <c r="R189" s="85">
        <v>3.7978845843435449</v>
      </c>
      <c r="S189" s="86">
        <v>262</v>
      </c>
      <c r="T189" s="87">
        <v>4.5</v>
      </c>
      <c r="U189" s="88" t="s">
        <v>1571</v>
      </c>
      <c r="V189" s="66" t="s">
        <v>1572</v>
      </c>
      <c r="W189" s="89">
        <v>36</v>
      </c>
      <c r="X189" s="88">
        <v>6320</v>
      </c>
      <c r="Y189" s="90">
        <v>9</v>
      </c>
      <c r="Z189" s="91" t="s">
        <v>95</v>
      </c>
      <c r="AA189" s="66" t="s">
        <v>778</v>
      </c>
      <c r="AB189" s="69" t="s">
        <v>902</v>
      </c>
      <c r="AC189" s="69" t="s">
        <v>95</v>
      </c>
      <c r="AD189" s="92"/>
      <c r="AE189" s="69">
        <v>2</v>
      </c>
      <c r="AF189" s="177" t="s">
        <v>780</v>
      </c>
      <c r="AG189" s="94">
        <v>5</v>
      </c>
      <c r="AH189" s="64" t="s">
        <v>1010</v>
      </c>
      <c r="AI189" s="95"/>
      <c r="AJ189" s="99"/>
      <c r="AK189" s="68"/>
    </row>
    <row r="190" spans="1:37">
      <c r="A190" s="82">
        <v>40769</v>
      </c>
      <c r="B190" s="66" t="s">
        <v>172</v>
      </c>
      <c r="C190" s="64" t="s">
        <v>76</v>
      </c>
      <c r="D190" s="65">
        <v>0.89444444444444438</v>
      </c>
      <c r="E190" s="66" t="s">
        <v>1650</v>
      </c>
      <c r="F190" s="66" t="s">
        <v>1651</v>
      </c>
      <c r="G190" s="94" t="s">
        <v>1652</v>
      </c>
      <c r="H190" s="94" t="s">
        <v>1653</v>
      </c>
      <c r="I190" s="64">
        <v>3806</v>
      </c>
      <c r="J190" s="65">
        <v>0.92499999999999993</v>
      </c>
      <c r="K190" s="66" t="s">
        <v>1654</v>
      </c>
      <c r="L190" s="66" t="s">
        <v>1655</v>
      </c>
      <c r="M190" s="94" t="s">
        <v>1656</v>
      </c>
      <c r="N190" s="94" t="s">
        <v>1657</v>
      </c>
      <c r="O190" s="64">
        <v>3800</v>
      </c>
      <c r="P190" s="83">
        <v>3.0555555555555558E-2</v>
      </c>
      <c r="Q190" s="84">
        <v>3.0555555560567882E-2</v>
      </c>
      <c r="R190" s="85">
        <v>6.0849697674665189</v>
      </c>
      <c r="S190" s="86">
        <v>263</v>
      </c>
      <c r="T190" s="87">
        <v>4</v>
      </c>
      <c r="U190" s="88" t="s">
        <v>1571</v>
      </c>
      <c r="V190" s="66" t="s">
        <v>1572</v>
      </c>
      <c r="W190" s="89">
        <v>36</v>
      </c>
      <c r="X190" s="88">
        <v>6320</v>
      </c>
      <c r="Y190" s="90">
        <v>9</v>
      </c>
      <c r="Z190" s="91" t="s">
        <v>797</v>
      </c>
      <c r="AA190" s="66" t="s">
        <v>778</v>
      </c>
      <c r="AB190" s="69" t="s">
        <v>902</v>
      </c>
      <c r="AC190" s="69" t="s">
        <v>95</v>
      </c>
      <c r="AD190" s="92"/>
      <c r="AE190" s="69">
        <v>2</v>
      </c>
      <c r="AF190" s="93" t="s">
        <v>780</v>
      </c>
      <c r="AG190" s="94">
        <v>5</v>
      </c>
      <c r="AH190" s="64" t="s">
        <v>1010</v>
      </c>
      <c r="AI190" s="95"/>
      <c r="AJ190" s="99"/>
      <c r="AK190" s="68"/>
    </row>
    <row r="191" spans="1:37">
      <c r="A191" s="82">
        <v>40769</v>
      </c>
      <c r="B191" s="66" t="s">
        <v>172</v>
      </c>
      <c r="C191" s="64" t="s">
        <v>76</v>
      </c>
      <c r="D191" s="65">
        <v>0.92499999999999993</v>
      </c>
      <c r="E191" s="66" t="s">
        <v>1654</v>
      </c>
      <c r="F191" s="66" t="s">
        <v>1655</v>
      </c>
      <c r="G191" s="94" t="s">
        <v>1656</v>
      </c>
      <c r="H191" s="94" t="s">
        <v>1657</v>
      </c>
      <c r="I191" s="64">
        <v>3800</v>
      </c>
      <c r="J191" s="65">
        <v>0.9375</v>
      </c>
      <c r="K191" s="66" t="s">
        <v>1658</v>
      </c>
      <c r="L191" s="66" t="s">
        <v>1659</v>
      </c>
      <c r="M191" s="94" t="s">
        <v>1660</v>
      </c>
      <c r="N191" s="94" t="s">
        <v>1661</v>
      </c>
      <c r="O191" s="64">
        <v>3799</v>
      </c>
      <c r="P191" s="83">
        <v>1.2500000000000067E-2</v>
      </c>
      <c r="Q191" s="84">
        <v>1.2499999997089617E-2</v>
      </c>
      <c r="R191" s="85">
        <v>2.3077883087097759</v>
      </c>
      <c r="S191" s="86">
        <v>267</v>
      </c>
      <c r="T191" s="87">
        <v>4</v>
      </c>
      <c r="U191" s="88" t="s">
        <v>1571</v>
      </c>
      <c r="V191" s="66" t="s">
        <v>1572</v>
      </c>
      <c r="W191" s="89">
        <v>36</v>
      </c>
      <c r="X191" s="88">
        <v>6320</v>
      </c>
      <c r="Y191" s="90">
        <v>9</v>
      </c>
      <c r="Z191" s="91" t="s">
        <v>95</v>
      </c>
      <c r="AA191" s="66" t="s">
        <v>778</v>
      </c>
      <c r="AB191" s="69">
        <v>7</v>
      </c>
      <c r="AC191" s="69" t="s">
        <v>95</v>
      </c>
      <c r="AD191" s="92"/>
      <c r="AE191" s="69">
        <v>2</v>
      </c>
      <c r="AF191" s="93" t="s">
        <v>780</v>
      </c>
      <c r="AG191" s="94">
        <v>5</v>
      </c>
      <c r="AH191" s="64" t="s">
        <v>1010</v>
      </c>
      <c r="AI191" s="95"/>
      <c r="AJ191" s="178" t="s">
        <v>1662</v>
      </c>
      <c r="AK191" s="68"/>
    </row>
    <row r="192" spans="1:37">
      <c r="A192" s="82">
        <v>40769</v>
      </c>
      <c r="B192" s="66" t="s">
        <v>172</v>
      </c>
      <c r="C192" s="64" t="s">
        <v>76</v>
      </c>
      <c r="D192" s="65">
        <v>0.9375</v>
      </c>
      <c r="E192" s="66" t="s">
        <v>1658</v>
      </c>
      <c r="F192" s="66" t="s">
        <v>1659</v>
      </c>
      <c r="G192" s="94" t="s">
        <v>1660</v>
      </c>
      <c r="H192" s="94" t="s">
        <v>1661</v>
      </c>
      <c r="I192" s="64">
        <v>3799</v>
      </c>
      <c r="J192" s="65">
        <v>0.95624999999999993</v>
      </c>
      <c r="K192" s="66" t="s">
        <v>1663</v>
      </c>
      <c r="L192" s="66" t="s">
        <v>1664</v>
      </c>
      <c r="M192" s="94" t="s">
        <v>1665</v>
      </c>
      <c r="N192" s="94" t="s">
        <v>1666</v>
      </c>
      <c r="O192" s="64">
        <v>3801</v>
      </c>
      <c r="P192" s="83">
        <v>1.8749999999999933E-2</v>
      </c>
      <c r="Q192" s="84">
        <v>1.8750000002910383E-2</v>
      </c>
      <c r="R192" s="85">
        <v>3.9633398425500359</v>
      </c>
      <c r="S192" s="86">
        <v>269</v>
      </c>
      <c r="T192" s="87">
        <v>4</v>
      </c>
      <c r="U192" s="88" t="s">
        <v>1571</v>
      </c>
      <c r="V192" s="66" t="s">
        <v>1572</v>
      </c>
      <c r="W192" s="89">
        <v>36</v>
      </c>
      <c r="X192" s="88">
        <v>6320</v>
      </c>
      <c r="Y192" s="90">
        <v>9</v>
      </c>
      <c r="Z192" s="91" t="s">
        <v>95</v>
      </c>
      <c r="AA192" s="66" t="s">
        <v>778</v>
      </c>
      <c r="AB192" s="69">
        <v>7</v>
      </c>
      <c r="AC192" s="69" t="s">
        <v>95</v>
      </c>
      <c r="AD192" s="92"/>
      <c r="AE192" s="69">
        <v>2</v>
      </c>
      <c r="AF192" s="93" t="s">
        <v>780</v>
      </c>
      <c r="AG192" s="94">
        <v>1</v>
      </c>
      <c r="AH192" s="64" t="s">
        <v>1010</v>
      </c>
      <c r="AI192" s="95"/>
      <c r="AJ192" s="99"/>
      <c r="AK192" s="68"/>
    </row>
    <row r="193" spans="1:37">
      <c r="A193" s="82">
        <v>40769</v>
      </c>
      <c r="B193" s="66" t="s">
        <v>126</v>
      </c>
      <c r="C193" s="64" t="s">
        <v>76</v>
      </c>
      <c r="D193" s="65">
        <v>0.95624999999999993</v>
      </c>
      <c r="E193" s="66" t="s">
        <v>1663</v>
      </c>
      <c r="F193" s="66" t="s">
        <v>1664</v>
      </c>
      <c r="G193" s="94" t="s">
        <v>1665</v>
      </c>
      <c r="H193" s="94" t="s">
        <v>1666</v>
      </c>
      <c r="I193" s="64">
        <v>3801</v>
      </c>
      <c r="J193" s="65">
        <v>0.97916666666666663</v>
      </c>
      <c r="K193" s="66" t="s">
        <v>1667</v>
      </c>
      <c r="L193" s="66" t="s">
        <v>1668</v>
      </c>
      <c r="M193" s="94" t="s">
        <v>1669</v>
      </c>
      <c r="N193" s="94" t="s">
        <v>1670</v>
      </c>
      <c r="O193" s="64">
        <v>3796</v>
      </c>
      <c r="P193" s="83">
        <v>2.2916666666666696E-2</v>
      </c>
      <c r="Q193" s="84">
        <v>2.2916666661330964E-2</v>
      </c>
      <c r="R193" s="85">
        <v>4.7608242661739544</v>
      </c>
      <c r="S193" s="86">
        <v>269</v>
      </c>
      <c r="T193" s="87">
        <v>5</v>
      </c>
      <c r="U193" s="88" t="s">
        <v>1571</v>
      </c>
      <c r="V193" s="66" t="s">
        <v>1572</v>
      </c>
      <c r="W193" s="89">
        <v>36</v>
      </c>
      <c r="X193" s="88">
        <v>6320</v>
      </c>
      <c r="Y193" s="90">
        <v>9</v>
      </c>
      <c r="Z193" s="91" t="s">
        <v>95</v>
      </c>
      <c r="AA193" s="66" t="s">
        <v>778</v>
      </c>
      <c r="AB193" s="69">
        <v>7</v>
      </c>
      <c r="AC193" s="69" t="s">
        <v>95</v>
      </c>
      <c r="AD193" s="92"/>
      <c r="AE193" s="69">
        <v>2</v>
      </c>
      <c r="AF193" s="177" t="s">
        <v>780</v>
      </c>
      <c r="AG193" s="94">
        <v>1</v>
      </c>
      <c r="AH193" s="64" t="s">
        <v>1010</v>
      </c>
      <c r="AI193" s="95"/>
      <c r="AJ193" s="99"/>
      <c r="AK193" s="68"/>
    </row>
    <row r="194" spans="1:37">
      <c r="A194" s="82">
        <v>40769</v>
      </c>
      <c r="B194" s="66" t="s">
        <v>126</v>
      </c>
      <c r="C194" s="64" t="s">
        <v>76</v>
      </c>
      <c r="D194" s="65">
        <v>0.97916666666666663</v>
      </c>
      <c r="E194" s="66" t="s">
        <v>1667</v>
      </c>
      <c r="F194" s="66" t="s">
        <v>1668</v>
      </c>
      <c r="G194" s="94" t="s">
        <v>1669</v>
      </c>
      <c r="H194" s="94" t="s">
        <v>1670</v>
      </c>
      <c r="I194" s="64">
        <v>3796</v>
      </c>
      <c r="J194" s="65">
        <v>0.99930555555555556</v>
      </c>
      <c r="K194" s="66" t="s">
        <v>1671</v>
      </c>
      <c r="L194" s="66" t="s">
        <v>1672</v>
      </c>
      <c r="M194" s="94" t="s">
        <v>1673</v>
      </c>
      <c r="N194" s="94" t="s">
        <v>1674</v>
      </c>
      <c r="O194" s="64">
        <v>3795</v>
      </c>
      <c r="P194" s="83">
        <v>2.0138888888888928E-2</v>
      </c>
      <c r="Q194" s="84">
        <v>2.0138888889050577E-2</v>
      </c>
      <c r="R194" s="85">
        <v>4.2480321814479591</v>
      </c>
      <c r="S194" s="86">
        <v>268</v>
      </c>
      <c r="T194" s="87">
        <v>5</v>
      </c>
      <c r="U194" s="88" t="s">
        <v>1571</v>
      </c>
      <c r="V194" s="66" t="s">
        <v>1572</v>
      </c>
      <c r="W194" s="89">
        <v>36</v>
      </c>
      <c r="X194" s="88">
        <v>6320</v>
      </c>
      <c r="Y194" s="90">
        <v>9</v>
      </c>
      <c r="Z194" s="91" t="s">
        <v>95</v>
      </c>
      <c r="AA194" s="66" t="s">
        <v>778</v>
      </c>
      <c r="AB194" s="69" t="s">
        <v>902</v>
      </c>
      <c r="AC194" s="69" t="s">
        <v>95</v>
      </c>
      <c r="AD194" s="92"/>
      <c r="AE194" s="69">
        <v>2</v>
      </c>
      <c r="AF194" s="177" t="s">
        <v>780</v>
      </c>
      <c r="AG194" s="94">
        <v>6</v>
      </c>
      <c r="AH194" s="64" t="s">
        <v>1056</v>
      </c>
      <c r="AI194" s="95"/>
      <c r="AJ194" s="99"/>
      <c r="AK194" s="68"/>
    </row>
    <row r="195" spans="1:37">
      <c r="A195" s="82">
        <v>40770</v>
      </c>
      <c r="B195" s="66" t="s">
        <v>114</v>
      </c>
      <c r="C195" s="64" t="s">
        <v>76</v>
      </c>
      <c r="D195" s="65">
        <v>0</v>
      </c>
      <c r="E195" s="66" t="s">
        <v>1671</v>
      </c>
      <c r="F195" s="66" t="s">
        <v>1672</v>
      </c>
      <c r="G195" s="94" t="s">
        <v>1673</v>
      </c>
      <c r="H195" s="94" t="s">
        <v>1674</v>
      </c>
      <c r="I195" s="64">
        <v>3795</v>
      </c>
      <c r="J195" s="65">
        <v>2.6388888888888889E-2</v>
      </c>
      <c r="K195" s="66" t="s">
        <v>1675</v>
      </c>
      <c r="L195" s="66" t="s">
        <v>1676</v>
      </c>
      <c r="M195" s="94" t="s">
        <v>1677</v>
      </c>
      <c r="N195" s="94" t="s">
        <v>1678</v>
      </c>
      <c r="O195" s="64">
        <v>3794</v>
      </c>
      <c r="P195" s="83">
        <v>2.6388888888888889E-2</v>
      </c>
      <c r="Q195" s="84">
        <v>2.6388888887595385E-2</v>
      </c>
      <c r="R195" s="85">
        <v>6.2182022562041501</v>
      </c>
      <c r="S195" s="86">
        <v>266</v>
      </c>
      <c r="T195" s="87">
        <v>5</v>
      </c>
      <c r="U195" s="88" t="s">
        <v>1571</v>
      </c>
      <c r="V195" s="66" t="s">
        <v>1572</v>
      </c>
      <c r="W195" s="89">
        <v>36</v>
      </c>
      <c r="X195" s="88">
        <v>6320</v>
      </c>
      <c r="Y195" s="90">
        <v>9</v>
      </c>
      <c r="Z195" s="91" t="s">
        <v>827</v>
      </c>
      <c r="AA195" s="66" t="s">
        <v>778</v>
      </c>
      <c r="AB195" s="69" t="s">
        <v>1679</v>
      </c>
      <c r="AC195" s="69" t="s">
        <v>95</v>
      </c>
      <c r="AD195" s="92"/>
      <c r="AE195" s="69">
        <v>2</v>
      </c>
      <c r="AF195" s="177" t="s">
        <v>780</v>
      </c>
      <c r="AG195" s="94">
        <v>1</v>
      </c>
      <c r="AH195" s="64" t="s">
        <v>1056</v>
      </c>
      <c r="AI195" s="95"/>
      <c r="AJ195" s="99"/>
      <c r="AK195" s="68"/>
    </row>
    <row r="196" spans="1:37">
      <c r="A196" s="82">
        <v>40770</v>
      </c>
      <c r="B196" s="66" t="s">
        <v>114</v>
      </c>
      <c r="C196" s="64" t="s">
        <v>76</v>
      </c>
      <c r="D196" s="65">
        <v>2.6388888888888889E-2</v>
      </c>
      <c r="E196" s="66" t="s">
        <v>1675</v>
      </c>
      <c r="F196" s="66" t="s">
        <v>1676</v>
      </c>
      <c r="G196" s="94" t="s">
        <v>1677</v>
      </c>
      <c r="H196" s="94" t="s">
        <v>1678</v>
      </c>
      <c r="I196" s="64">
        <v>3794</v>
      </c>
      <c r="J196" s="65">
        <v>4.0972222222222222E-2</v>
      </c>
      <c r="K196" s="66" t="s">
        <v>1680</v>
      </c>
      <c r="L196" s="66" t="s">
        <v>1681</v>
      </c>
      <c r="M196" s="94" t="s">
        <v>1682</v>
      </c>
      <c r="N196" s="94" t="s">
        <v>1683</v>
      </c>
      <c r="O196" s="64">
        <v>3791</v>
      </c>
      <c r="P196" s="83">
        <v>1.4583333333333334E-2</v>
      </c>
      <c r="Q196" s="84">
        <v>1.4583333337213844E-2</v>
      </c>
      <c r="R196" s="85">
        <v>3.2844001025205607</v>
      </c>
      <c r="S196" s="86">
        <v>257</v>
      </c>
      <c r="T196" s="87">
        <v>5</v>
      </c>
      <c r="U196" s="88" t="s">
        <v>1571</v>
      </c>
      <c r="V196" s="66" t="s">
        <v>1572</v>
      </c>
      <c r="W196" s="89">
        <v>36</v>
      </c>
      <c r="X196" s="88">
        <v>6320</v>
      </c>
      <c r="Y196" s="90">
        <v>9</v>
      </c>
      <c r="Z196" s="91" t="s">
        <v>827</v>
      </c>
      <c r="AA196" s="66" t="s">
        <v>778</v>
      </c>
      <c r="AB196" s="69" t="s">
        <v>958</v>
      </c>
      <c r="AC196" s="69" t="s">
        <v>95</v>
      </c>
      <c r="AD196" s="92"/>
      <c r="AE196" s="69">
        <v>3</v>
      </c>
      <c r="AF196" s="177" t="s">
        <v>780</v>
      </c>
      <c r="AG196" s="94">
        <v>3</v>
      </c>
      <c r="AH196" s="64" t="s">
        <v>1056</v>
      </c>
      <c r="AI196" s="95"/>
      <c r="AJ196" s="99"/>
      <c r="AK196" s="68"/>
    </row>
    <row r="197" spans="1:37">
      <c r="A197" s="82">
        <v>40770</v>
      </c>
      <c r="B197" s="66" t="s">
        <v>114</v>
      </c>
      <c r="C197" s="64" t="s">
        <v>76</v>
      </c>
      <c r="D197" s="65">
        <v>4.0972222222222222E-2</v>
      </c>
      <c r="E197" s="66" t="s">
        <v>1680</v>
      </c>
      <c r="F197" s="66" t="s">
        <v>1681</v>
      </c>
      <c r="G197" s="94" t="s">
        <v>1682</v>
      </c>
      <c r="H197" s="94" t="s">
        <v>1683</v>
      </c>
      <c r="I197" s="64">
        <v>3791</v>
      </c>
      <c r="J197" s="65">
        <v>6.25E-2</v>
      </c>
      <c r="K197" s="69" t="s">
        <v>1684</v>
      </c>
      <c r="L197" s="69" t="s">
        <v>1685</v>
      </c>
      <c r="M197" s="94" t="s">
        <v>1686</v>
      </c>
      <c r="N197" s="94" t="s">
        <v>1687</v>
      </c>
      <c r="O197" s="64">
        <v>3788</v>
      </c>
      <c r="P197" s="83">
        <v>2.1527777777777778E-2</v>
      </c>
      <c r="Q197" s="84">
        <v>2.1527777775190771E-2</v>
      </c>
      <c r="R197" s="85">
        <v>4.8847865658915417</v>
      </c>
      <c r="S197" s="86">
        <v>265</v>
      </c>
      <c r="T197" s="87">
        <v>5</v>
      </c>
      <c r="U197" s="88" t="s">
        <v>1571</v>
      </c>
      <c r="V197" s="66" t="s">
        <v>1572</v>
      </c>
      <c r="W197" s="89">
        <v>36</v>
      </c>
      <c r="X197" s="88">
        <v>6320</v>
      </c>
      <c r="Y197" s="90">
        <v>9</v>
      </c>
      <c r="Z197" s="91" t="s">
        <v>827</v>
      </c>
      <c r="AA197" s="66" t="s">
        <v>778</v>
      </c>
      <c r="AB197" s="69" t="s">
        <v>958</v>
      </c>
      <c r="AC197" s="69" t="s">
        <v>95</v>
      </c>
      <c r="AD197" s="92"/>
      <c r="AE197" s="69">
        <v>3</v>
      </c>
      <c r="AF197" s="177" t="s">
        <v>780</v>
      </c>
      <c r="AG197" s="94">
        <v>1</v>
      </c>
      <c r="AH197" s="64" t="s">
        <v>1056</v>
      </c>
      <c r="AI197" s="95"/>
      <c r="AJ197" s="178"/>
      <c r="AK197" s="68"/>
    </row>
    <row r="198" spans="1:37">
      <c r="A198" s="82">
        <v>40770</v>
      </c>
      <c r="B198" s="66" t="s">
        <v>253</v>
      </c>
      <c r="C198" s="64" t="s">
        <v>76</v>
      </c>
      <c r="D198" s="65">
        <v>6.25E-2</v>
      </c>
      <c r="E198" s="69" t="s">
        <v>1684</v>
      </c>
      <c r="F198" s="69" t="s">
        <v>1685</v>
      </c>
      <c r="G198" s="94" t="s">
        <v>1686</v>
      </c>
      <c r="H198" s="94" t="s">
        <v>1687</v>
      </c>
      <c r="I198" s="64">
        <v>3788</v>
      </c>
      <c r="J198" s="65">
        <v>8.9583333333333334E-2</v>
      </c>
      <c r="K198" s="66" t="s">
        <v>1688</v>
      </c>
      <c r="L198" s="66" t="s">
        <v>1689</v>
      </c>
      <c r="M198" s="94" t="s">
        <v>1690</v>
      </c>
      <c r="N198" s="94" t="s">
        <v>1691</v>
      </c>
      <c r="O198" s="64">
        <v>3793</v>
      </c>
      <c r="P198" s="83">
        <v>2.7083333333333334E-2</v>
      </c>
      <c r="Q198" s="84">
        <v>2.7083333334303461E-2</v>
      </c>
      <c r="R198" s="85">
        <v>6.5705702563341051</v>
      </c>
      <c r="S198" s="86">
        <v>265</v>
      </c>
      <c r="T198" s="87">
        <v>5</v>
      </c>
      <c r="U198" s="88" t="s">
        <v>1571</v>
      </c>
      <c r="V198" s="66" t="s">
        <v>1572</v>
      </c>
      <c r="W198" s="89">
        <v>36</v>
      </c>
      <c r="X198" s="88">
        <v>6320</v>
      </c>
      <c r="Y198" s="90">
        <v>9</v>
      </c>
      <c r="Z198" s="91" t="s">
        <v>827</v>
      </c>
      <c r="AA198" s="66" t="s">
        <v>778</v>
      </c>
      <c r="AB198" s="69" t="s">
        <v>958</v>
      </c>
      <c r="AC198" s="69" t="s">
        <v>95</v>
      </c>
      <c r="AD198" s="92"/>
      <c r="AE198" s="69">
        <v>3</v>
      </c>
      <c r="AF198" s="177" t="s">
        <v>780</v>
      </c>
      <c r="AG198" s="94">
        <v>1</v>
      </c>
      <c r="AH198" s="64" t="s">
        <v>1010</v>
      </c>
      <c r="AI198" s="95"/>
      <c r="AJ198" s="99"/>
      <c r="AK198" s="68"/>
    </row>
    <row r="199" spans="1:37">
      <c r="A199" s="82">
        <v>40770</v>
      </c>
      <c r="B199" s="66" t="s">
        <v>264</v>
      </c>
      <c r="C199" s="64" t="s">
        <v>76</v>
      </c>
      <c r="D199" s="65">
        <v>8.9583333333333334E-2</v>
      </c>
      <c r="E199" s="66" t="s">
        <v>1688</v>
      </c>
      <c r="F199" s="66" t="s">
        <v>1689</v>
      </c>
      <c r="G199" s="94" t="s">
        <v>1690</v>
      </c>
      <c r="H199" s="94" t="s">
        <v>1691</v>
      </c>
      <c r="I199" s="64">
        <v>3793</v>
      </c>
      <c r="J199" s="65">
        <v>0.10902777777777778</v>
      </c>
      <c r="K199" s="66" t="s">
        <v>1692</v>
      </c>
      <c r="L199" s="66" t="s">
        <v>1693</v>
      </c>
      <c r="M199" s="94" t="s">
        <v>1694</v>
      </c>
      <c r="N199" s="94" t="s">
        <v>1695</v>
      </c>
      <c r="O199" s="64">
        <v>3797</v>
      </c>
      <c r="P199" s="83">
        <v>1.9444444444444445E-2</v>
      </c>
      <c r="Q199" s="84">
        <v>1.9444444442342501E-2</v>
      </c>
      <c r="R199" s="85">
        <v>4.483924777234936</v>
      </c>
      <c r="S199" s="86">
        <v>262</v>
      </c>
      <c r="T199" s="87">
        <v>5</v>
      </c>
      <c r="U199" s="88" t="s">
        <v>1571</v>
      </c>
      <c r="V199" s="66" t="s">
        <v>1572</v>
      </c>
      <c r="W199" s="89">
        <v>36</v>
      </c>
      <c r="X199" s="88">
        <v>6320</v>
      </c>
      <c r="Y199" s="90">
        <v>9</v>
      </c>
      <c r="Z199" s="91" t="s">
        <v>827</v>
      </c>
      <c r="AA199" s="66" t="s">
        <v>778</v>
      </c>
      <c r="AB199" s="69" t="s">
        <v>889</v>
      </c>
      <c r="AC199" s="69" t="s">
        <v>822</v>
      </c>
      <c r="AD199" s="92">
        <v>9</v>
      </c>
      <c r="AE199" s="69">
        <v>3</v>
      </c>
      <c r="AF199" s="177" t="s">
        <v>780</v>
      </c>
      <c r="AG199" s="94">
        <v>5</v>
      </c>
      <c r="AH199" s="64" t="s">
        <v>1010</v>
      </c>
      <c r="AI199" s="95"/>
      <c r="AJ199" s="99"/>
      <c r="AK199" s="68"/>
    </row>
    <row r="200" spans="1:37">
      <c r="A200" s="82">
        <v>40770</v>
      </c>
      <c r="B200" s="66" t="s">
        <v>264</v>
      </c>
      <c r="C200" s="64" t="s">
        <v>76</v>
      </c>
      <c r="D200" s="65">
        <v>0.10902777777777778</v>
      </c>
      <c r="E200" s="66" t="s">
        <v>1692</v>
      </c>
      <c r="F200" s="66" t="s">
        <v>1693</v>
      </c>
      <c r="G200" s="94" t="s">
        <v>1694</v>
      </c>
      <c r="H200" s="94" t="s">
        <v>1695</v>
      </c>
      <c r="I200" s="64">
        <v>3797</v>
      </c>
      <c r="J200" s="65">
        <v>0.125</v>
      </c>
      <c r="K200" s="66" t="s">
        <v>1696</v>
      </c>
      <c r="L200" s="66" t="s">
        <v>1697</v>
      </c>
      <c r="M200" s="94" t="s">
        <v>1698</v>
      </c>
      <c r="N200" s="94" t="s">
        <v>1699</v>
      </c>
      <c r="O200" s="64">
        <v>3800</v>
      </c>
      <c r="P200" s="83">
        <v>1.5972222222222221E-2</v>
      </c>
      <c r="Q200" s="84">
        <v>1.5972222223354038E-2</v>
      </c>
      <c r="R200" s="85">
        <v>3.7236973352104106</v>
      </c>
      <c r="S200" s="86">
        <v>262</v>
      </c>
      <c r="T200" s="87">
        <v>5</v>
      </c>
      <c r="U200" s="88" t="s">
        <v>1571</v>
      </c>
      <c r="V200" s="66" t="s">
        <v>1572</v>
      </c>
      <c r="W200" s="89">
        <v>36</v>
      </c>
      <c r="X200" s="88">
        <v>6320</v>
      </c>
      <c r="Y200" s="90">
        <v>9</v>
      </c>
      <c r="Z200" s="91" t="s">
        <v>827</v>
      </c>
      <c r="AA200" s="66" t="s">
        <v>778</v>
      </c>
      <c r="AB200" s="69" t="s">
        <v>889</v>
      </c>
      <c r="AC200" s="69" t="s">
        <v>822</v>
      </c>
      <c r="AD200" s="92">
        <v>9</v>
      </c>
      <c r="AE200" s="69">
        <v>3</v>
      </c>
      <c r="AF200" s="177" t="s">
        <v>780</v>
      </c>
      <c r="AG200" s="94">
        <v>5</v>
      </c>
      <c r="AH200" s="64" t="s">
        <v>1010</v>
      </c>
      <c r="AI200" s="95"/>
      <c r="AJ200" s="99"/>
      <c r="AK200" s="68"/>
    </row>
    <row r="201" spans="1:37">
      <c r="A201" s="82">
        <v>40770</v>
      </c>
      <c r="B201" s="66" t="s">
        <v>264</v>
      </c>
      <c r="C201" s="64" t="s">
        <v>76</v>
      </c>
      <c r="D201" s="65">
        <v>0.125</v>
      </c>
      <c r="E201" s="66" t="s">
        <v>1696</v>
      </c>
      <c r="F201" s="66" t="s">
        <v>1697</v>
      </c>
      <c r="G201" s="94" t="s">
        <v>1698</v>
      </c>
      <c r="H201" s="94" t="s">
        <v>1699</v>
      </c>
      <c r="I201" s="64">
        <v>3800</v>
      </c>
      <c r="J201" s="65">
        <v>0.14305555555555557</v>
      </c>
      <c r="K201" s="66" t="s">
        <v>1700</v>
      </c>
      <c r="L201" s="66" t="s">
        <v>1701</v>
      </c>
      <c r="M201" s="94" t="s">
        <v>1702</v>
      </c>
      <c r="N201" s="94" t="s">
        <v>1703</v>
      </c>
      <c r="O201" s="64">
        <v>3797</v>
      </c>
      <c r="P201" s="83">
        <v>1.8055555555555575E-2</v>
      </c>
      <c r="Q201" s="84">
        <v>1.8055555556202307E-2</v>
      </c>
      <c r="R201" s="85">
        <v>4.7095238305293012</v>
      </c>
      <c r="S201" s="86">
        <v>262</v>
      </c>
      <c r="T201" s="87">
        <v>5</v>
      </c>
      <c r="U201" s="88" t="s">
        <v>1571</v>
      </c>
      <c r="V201" s="66" t="s">
        <v>1572</v>
      </c>
      <c r="W201" s="89">
        <v>36</v>
      </c>
      <c r="X201" s="88">
        <v>6320</v>
      </c>
      <c r="Y201" s="90">
        <v>9</v>
      </c>
      <c r="Z201" s="91" t="s">
        <v>827</v>
      </c>
      <c r="AA201" s="66" t="s">
        <v>778</v>
      </c>
      <c r="AB201" s="69" t="s">
        <v>889</v>
      </c>
      <c r="AC201" s="69" t="s">
        <v>109</v>
      </c>
      <c r="AD201" s="92">
        <v>11</v>
      </c>
      <c r="AE201" s="69">
        <v>3</v>
      </c>
      <c r="AF201" s="177" t="s">
        <v>780</v>
      </c>
      <c r="AG201" s="94">
        <v>5</v>
      </c>
      <c r="AH201" s="64" t="s">
        <v>1010</v>
      </c>
      <c r="AI201" s="95"/>
      <c r="AJ201" s="99"/>
      <c r="AK201" s="68"/>
    </row>
    <row r="202" spans="1:37">
      <c r="A202" s="82">
        <v>40770</v>
      </c>
      <c r="B202" s="66" t="s">
        <v>264</v>
      </c>
      <c r="C202" s="64" t="s">
        <v>76</v>
      </c>
      <c r="D202" s="65">
        <v>0.14305555555555557</v>
      </c>
      <c r="E202" s="66" t="s">
        <v>1700</v>
      </c>
      <c r="F202" s="66" t="s">
        <v>1701</v>
      </c>
      <c r="G202" s="94" t="s">
        <v>1702</v>
      </c>
      <c r="H202" s="94" t="s">
        <v>1703</v>
      </c>
      <c r="I202" s="64">
        <v>3797</v>
      </c>
      <c r="J202" s="65">
        <v>0.17222222222222225</v>
      </c>
      <c r="K202" s="66" t="s">
        <v>1704</v>
      </c>
      <c r="L202" s="66" t="s">
        <v>1705</v>
      </c>
      <c r="M202" s="94" t="s">
        <v>1706</v>
      </c>
      <c r="N202" s="94" t="s">
        <v>1707</v>
      </c>
      <c r="O202" s="64">
        <v>3800</v>
      </c>
      <c r="P202" s="83">
        <v>2.9166666666666674E-2</v>
      </c>
      <c r="Q202" s="84">
        <v>2.9166666667151731E-2</v>
      </c>
      <c r="R202" s="85">
        <v>6.5760958072439326</v>
      </c>
      <c r="S202" s="86">
        <v>242</v>
      </c>
      <c r="T202" s="87">
        <v>5</v>
      </c>
      <c r="U202" s="88" t="s">
        <v>1571</v>
      </c>
      <c r="V202" s="66" t="s">
        <v>1572</v>
      </c>
      <c r="W202" s="89">
        <v>36</v>
      </c>
      <c r="X202" s="88">
        <v>6320</v>
      </c>
      <c r="Y202" s="90">
        <v>9</v>
      </c>
      <c r="Z202" s="91" t="s">
        <v>827</v>
      </c>
      <c r="AA202" s="66" t="s">
        <v>778</v>
      </c>
      <c r="AB202" s="69" t="s">
        <v>889</v>
      </c>
      <c r="AC202" s="69" t="s">
        <v>109</v>
      </c>
      <c r="AD202" s="92">
        <v>11</v>
      </c>
      <c r="AE202" s="69">
        <v>3</v>
      </c>
      <c r="AF202" s="177" t="s">
        <v>780</v>
      </c>
      <c r="AG202" s="94">
        <v>7</v>
      </c>
      <c r="AH202" s="64" t="s">
        <v>1010</v>
      </c>
      <c r="AI202" s="95"/>
      <c r="AJ202" s="99"/>
      <c r="AK202" s="68"/>
    </row>
    <row r="203" spans="1:37">
      <c r="A203" s="82">
        <v>40770</v>
      </c>
      <c r="B203" s="66" t="s">
        <v>394</v>
      </c>
      <c r="C203" s="64" t="s">
        <v>76</v>
      </c>
      <c r="D203" s="65">
        <v>0.17083333333333331</v>
      </c>
      <c r="E203" s="66" t="s">
        <v>1704</v>
      </c>
      <c r="F203" s="66" t="s">
        <v>1705</v>
      </c>
      <c r="G203" s="94" t="s">
        <v>1706</v>
      </c>
      <c r="H203" s="94" t="s">
        <v>1707</v>
      </c>
      <c r="I203" s="64">
        <v>3800</v>
      </c>
      <c r="J203" s="65">
        <v>0.1875</v>
      </c>
      <c r="K203" s="66" t="s">
        <v>1708</v>
      </c>
      <c r="L203" s="66" t="s">
        <v>1709</v>
      </c>
      <c r="M203" s="94" t="s">
        <v>1710</v>
      </c>
      <c r="N203" s="94" t="s">
        <v>1711</v>
      </c>
      <c r="O203" s="64">
        <v>3792</v>
      </c>
      <c r="P203" s="83">
        <v>1.6666666666666691E-2</v>
      </c>
      <c r="Q203" s="84">
        <v>1.6666666670062114E-2</v>
      </c>
      <c r="R203" s="85">
        <v>3.0008505227903295</v>
      </c>
      <c r="S203" s="86">
        <v>211</v>
      </c>
      <c r="T203" s="87">
        <v>5</v>
      </c>
      <c r="U203" s="88" t="s">
        <v>1571</v>
      </c>
      <c r="V203" s="66" t="s">
        <v>1572</v>
      </c>
      <c r="W203" s="89">
        <v>36</v>
      </c>
      <c r="X203" s="88">
        <v>6320</v>
      </c>
      <c r="Y203" s="90">
        <v>9</v>
      </c>
      <c r="Z203" s="91" t="s">
        <v>827</v>
      </c>
      <c r="AA203" s="66" t="s">
        <v>778</v>
      </c>
      <c r="AB203" s="69" t="s">
        <v>889</v>
      </c>
      <c r="AC203" s="69" t="s">
        <v>822</v>
      </c>
      <c r="AD203" s="92">
        <v>2</v>
      </c>
      <c r="AE203" s="69">
        <v>3</v>
      </c>
      <c r="AF203" s="177" t="s">
        <v>780</v>
      </c>
      <c r="AG203" s="94">
        <v>10</v>
      </c>
      <c r="AH203" s="64" t="s">
        <v>1010</v>
      </c>
      <c r="AI203" s="95"/>
      <c r="AJ203" s="178" t="s">
        <v>1712</v>
      </c>
      <c r="AK203" s="68"/>
    </row>
    <row r="204" spans="1:37">
      <c r="A204" s="82">
        <v>40770</v>
      </c>
      <c r="B204" s="66" t="s">
        <v>394</v>
      </c>
      <c r="C204" s="64" t="s">
        <v>76</v>
      </c>
      <c r="D204" s="65">
        <v>0.1875</v>
      </c>
      <c r="E204" s="66" t="s">
        <v>1708</v>
      </c>
      <c r="F204" s="66" t="s">
        <v>1709</v>
      </c>
      <c r="G204" s="94" t="s">
        <v>1710</v>
      </c>
      <c r="H204" s="94" t="s">
        <v>1711</v>
      </c>
      <c r="I204" s="64">
        <v>3792</v>
      </c>
      <c r="J204" s="65">
        <v>0.20486111111111113</v>
      </c>
      <c r="K204" s="66" t="s">
        <v>1713</v>
      </c>
      <c r="L204" s="66" t="s">
        <v>1714</v>
      </c>
      <c r="M204" s="94" t="s">
        <v>1715</v>
      </c>
      <c r="N204" s="94" t="s">
        <v>1716</v>
      </c>
      <c r="O204" s="64">
        <v>3802</v>
      </c>
      <c r="P204" s="83">
        <v>1.7361111111111133E-2</v>
      </c>
      <c r="Q204" s="84">
        <v>1.7361111109494232E-2</v>
      </c>
      <c r="R204" s="85">
        <v>3.7882047587535537</v>
      </c>
      <c r="S204" s="86">
        <v>167</v>
      </c>
      <c r="T204" s="87">
        <v>5</v>
      </c>
      <c r="U204" s="88"/>
      <c r="V204" s="66" t="s">
        <v>1717</v>
      </c>
      <c r="W204" s="89">
        <v>27</v>
      </c>
      <c r="X204" s="88">
        <v>4670</v>
      </c>
      <c r="Y204" s="90">
        <v>9</v>
      </c>
      <c r="Z204" s="91" t="s">
        <v>827</v>
      </c>
      <c r="AA204" s="66" t="s">
        <v>778</v>
      </c>
      <c r="AB204" s="69" t="s">
        <v>889</v>
      </c>
      <c r="AC204" s="69" t="s">
        <v>95</v>
      </c>
      <c r="AD204" s="92"/>
      <c r="AE204" s="69">
        <v>3</v>
      </c>
      <c r="AF204" s="177" t="s">
        <v>780</v>
      </c>
      <c r="AG204" s="94">
        <v>10</v>
      </c>
      <c r="AH204" s="64" t="s">
        <v>1056</v>
      </c>
      <c r="AI204" s="95"/>
      <c r="AJ204" s="178" t="s">
        <v>1718</v>
      </c>
      <c r="AK204" s="68"/>
    </row>
    <row r="205" spans="1:37">
      <c r="A205" s="82">
        <v>40770</v>
      </c>
      <c r="B205" s="66" t="s">
        <v>386</v>
      </c>
      <c r="C205" s="64" t="s">
        <v>76</v>
      </c>
      <c r="D205" s="65">
        <v>0.20486111111111113</v>
      </c>
      <c r="E205" s="66" t="s">
        <v>1713</v>
      </c>
      <c r="F205" s="66" t="s">
        <v>1714</v>
      </c>
      <c r="G205" s="94" t="s">
        <v>1715</v>
      </c>
      <c r="H205" s="94" t="s">
        <v>1716</v>
      </c>
      <c r="I205" s="64">
        <v>3802</v>
      </c>
      <c r="J205" s="65">
        <v>0.2298611111111111</v>
      </c>
      <c r="K205" s="66" t="s">
        <v>1719</v>
      </c>
      <c r="L205" s="66" t="s">
        <v>1720</v>
      </c>
      <c r="M205" s="94" t="s">
        <v>1721</v>
      </c>
      <c r="N205" s="94" t="s">
        <v>1722</v>
      </c>
      <c r="O205" s="64">
        <v>3803</v>
      </c>
      <c r="P205" s="83">
        <v>2.4999999999999967E-2</v>
      </c>
      <c r="Q205" s="84">
        <v>2.5000000001455192E-2</v>
      </c>
      <c r="R205" s="85">
        <v>4.039121181624389</v>
      </c>
      <c r="S205" s="86">
        <v>152</v>
      </c>
      <c r="T205" s="87">
        <v>4</v>
      </c>
      <c r="U205" s="88"/>
      <c r="V205" s="66" t="s">
        <v>1717</v>
      </c>
      <c r="W205" s="89">
        <v>27</v>
      </c>
      <c r="X205" s="88">
        <v>4670</v>
      </c>
      <c r="Y205" s="90">
        <v>9</v>
      </c>
      <c r="Z205" s="91" t="s">
        <v>827</v>
      </c>
      <c r="AA205" s="66" t="s">
        <v>778</v>
      </c>
      <c r="AB205" s="69" t="s">
        <v>889</v>
      </c>
      <c r="AC205" s="69" t="s">
        <v>95</v>
      </c>
      <c r="AD205" s="92"/>
      <c r="AE205" s="69">
        <v>3</v>
      </c>
      <c r="AF205" s="93" t="s">
        <v>780</v>
      </c>
      <c r="AG205" s="94">
        <v>9</v>
      </c>
      <c r="AH205" s="64" t="s">
        <v>1056</v>
      </c>
      <c r="AI205" s="95"/>
      <c r="AJ205" s="99"/>
      <c r="AK205" s="68"/>
    </row>
    <row r="206" spans="1:37">
      <c r="A206" s="82">
        <v>40770</v>
      </c>
      <c r="B206" s="66" t="s">
        <v>386</v>
      </c>
      <c r="C206" s="64" t="s">
        <v>76</v>
      </c>
      <c r="D206" s="65">
        <v>0.2298611111111111</v>
      </c>
      <c r="E206" s="66" t="s">
        <v>1719</v>
      </c>
      <c r="F206" s="66" t="s">
        <v>1720</v>
      </c>
      <c r="G206" s="94" t="s">
        <v>1721</v>
      </c>
      <c r="H206" s="94" t="s">
        <v>1722</v>
      </c>
      <c r="I206" s="64">
        <v>3803</v>
      </c>
      <c r="J206" s="65">
        <v>0.2673611111111111</v>
      </c>
      <c r="K206" s="66" t="s">
        <v>1723</v>
      </c>
      <c r="L206" s="66" t="s">
        <v>1724</v>
      </c>
      <c r="M206" s="94" t="s">
        <v>1725</v>
      </c>
      <c r="N206" s="94" t="s">
        <v>1726</v>
      </c>
      <c r="O206" s="64">
        <v>3800</v>
      </c>
      <c r="P206" s="83">
        <v>3.7500000000000006E-2</v>
      </c>
      <c r="Q206" s="84">
        <v>3.7499999998544808E-2</v>
      </c>
      <c r="R206" s="85">
        <v>5.8312350633449395</v>
      </c>
      <c r="S206" s="86">
        <v>127</v>
      </c>
      <c r="T206" s="87">
        <v>4</v>
      </c>
      <c r="U206" s="88"/>
      <c r="V206" s="66" t="s">
        <v>1717</v>
      </c>
      <c r="W206" s="89">
        <v>27</v>
      </c>
      <c r="X206" s="88">
        <v>4670</v>
      </c>
      <c r="Y206" s="90">
        <v>9</v>
      </c>
      <c r="Z206" s="91" t="s">
        <v>827</v>
      </c>
      <c r="AA206" s="66" t="s">
        <v>778</v>
      </c>
      <c r="AB206" s="69">
        <v>4</v>
      </c>
      <c r="AC206" s="69" t="s">
        <v>95</v>
      </c>
      <c r="AD206" s="92"/>
      <c r="AE206" s="69">
        <v>3</v>
      </c>
      <c r="AF206" s="177" t="s">
        <v>780</v>
      </c>
      <c r="AG206" s="94">
        <v>9</v>
      </c>
      <c r="AH206" s="64" t="s">
        <v>1056</v>
      </c>
      <c r="AI206" s="95"/>
      <c r="AJ206" s="99"/>
      <c r="AK206" s="68"/>
    </row>
    <row r="207" spans="1:37">
      <c r="A207" s="82">
        <v>40770</v>
      </c>
      <c r="B207" s="66" t="s">
        <v>854</v>
      </c>
      <c r="C207" s="64" t="s">
        <v>76</v>
      </c>
      <c r="D207" s="65">
        <v>0.2673611111111111</v>
      </c>
      <c r="E207" s="66" t="s">
        <v>1723</v>
      </c>
      <c r="F207" s="66" t="s">
        <v>1724</v>
      </c>
      <c r="G207" s="94" t="s">
        <v>1725</v>
      </c>
      <c r="H207" s="94" t="s">
        <v>1726</v>
      </c>
      <c r="I207" s="64">
        <v>3800</v>
      </c>
      <c r="J207" s="65">
        <v>0.27638888888888885</v>
      </c>
      <c r="K207" s="66" t="s">
        <v>1727</v>
      </c>
      <c r="L207" s="66" t="s">
        <v>1728</v>
      </c>
      <c r="M207" s="94" t="s">
        <v>1729</v>
      </c>
      <c r="N207" s="94" t="s">
        <v>1730</v>
      </c>
      <c r="O207" s="64">
        <v>3798</v>
      </c>
      <c r="P207" s="83">
        <v>9.0277777777777457E-3</v>
      </c>
      <c r="Q207" s="84">
        <v>9.0277777781011537E-3</v>
      </c>
      <c r="R207" s="85">
        <v>2.3838786445597395</v>
      </c>
      <c r="S207" s="86">
        <v>46</v>
      </c>
      <c r="T207" s="87">
        <v>5</v>
      </c>
      <c r="U207" s="88" t="s">
        <v>1731</v>
      </c>
      <c r="V207" s="66" t="s">
        <v>1732</v>
      </c>
      <c r="W207" s="89">
        <v>18</v>
      </c>
      <c r="X207" s="88">
        <v>3020</v>
      </c>
      <c r="Y207" s="90">
        <v>9</v>
      </c>
      <c r="Z207" s="91" t="s">
        <v>95</v>
      </c>
      <c r="AA207" s="66" t="s">
        <v>778</v>
      </c>
      <c r="AB207" s="69" t="s">
        <v>902</v>
      </c>
      <c r="AC207" s="69" t="s">
        <v>95</v>
      </c>
      <c r="AD207" s="92"/>
      <c r="AE207" s="69">
        <v>3</v>
      </c>
      <c r="AF207" s="93" t="s">
        <v>780</v>
      </c>
      <c r="AG207" s="94">
        <v>10</v>
      </c>
      <c r="AH207" s="64" t="s">
        <v>1056</v>
      </c>
      <c r="AI207" s="95"/>
      <c r="AJ207" s="178"/>
      <c r="AK207" s="68"/>
    </row>
    <row r="208" spans="1:37">
      <c r="A208" s="82">
        <v>40770</v>
      </c>
      <c r="B208" s="66" t="s">
        <v>854</v>
      </c>
      <c r="C208" s="64" t="s">
        <v>76</v>
      </c>
      <c r="D208" s="65">
        <v>0.27638888888888885</v>
      </c>
      <c r="E208" s="66" t="s">
        <v>1727</v>
      </c>
      <c r="F208" s="66" t="s">
        <v>1728</v>
      </c>
      <c r="G208" s="94" t="s">
        <v>1729</v>
      </c>
      <c r="H208" s="94" t="s">
        <v>1730</v>
      </c>
      <c r="I208" s="64">
        <v>3798</v>
      </c>
      <c r="J208" s="65">
        <v>0.29930555555555555</v>
      </c>
      <c r="K208" s="66" t="s">
        <v>1733</v>
      </c>
      <c r="L208" s="66" t="s">
        <v>1734</v>
      </c>
      <c r="M208" s="94" t="s">
        <v>1735</v>
      </c>
      <c r="N208" s="94" t="s">
        <v>1736</v>
      </c>
      <c r="O208" s="64">
        <v>3800</v>
      </c>
      <c r="P208" s="83">
        <v>2.2916666666666696E-2</v>
      </c>
      <c r="Q208" s="84">
        <v>2.2916666668606922E-2</v>
      </c>
      <c r="R208" s="85">
        <v>4.1879577672679043</v>
      </c>
      <c r="S208" s="86">
        <v>50</v>
      </c>
      <c r="T208" s="87">
        <v>5</v>
      </c>
      <c r="U208" s="88" t="s">
        <v>1731</v>
      </c>
      <c r="V208" s="66" t="s">
        <v>1572</v>
      </c>
      <c r="W208" s="89">
        <v>36</v>
      </c>
      <c r="X208" s="88">
        <v>6140</v>
      </c>
      <c r="Y208" s="90">
        <v>9</v>
      </c>
      <c r="Z208" s="91" t="s">
        <v>95</v>
      </c>
      <c r="AA208" s="66" t="s">
        <v>778</v>
      </c>
      <c r="AB208" s="69" t="s">
        <v>902</v>
      </c>
      <c r="AC208" s="69" t="s">
        <v>95</v>
      </c>
      <c r="AD208" s="92"/>
      <c r="AE208" s="69">
        <v>3</v>
      </c>
      <c r="AF208" s="177" t="s">
        <v>780</v>
      </c>
      <c r="AG208" s="94">
        <v>10</v>
      </c>
      <c r="AH208" s="64" t="s">
        <v>1056</v>
      </c>
      <c r="AI208" s="95"/>
      <c r="AJ208" s="178"/>
      <c r="AK208" s="68"/>
    </row>
    <row r="209" spans="1:461">
      <c r="A209" s="82">
        <v>40770</v>
      </c>
      <c r="B209" s="66" t="s">
        <v>854</v>
      </c>
      <c r="C209" s="64" t="s">
        <v>76</v>
      </c>
      <c r="D209" s="65">
        <v>0.29930555555555555</v>
      </c>
      <c r="E209" s="66" t="s">
        <v>1733</v>
      </c>
      <c r="F209" s="66" t="s">
        <v>1734</v>
      </c>
      <c r="G209" s="94" t="s">
        <v>1735</v>
      </c>
      <c r="H209" s="94" t="s">
        <v>1736</v>
      </c>
      <c r="I209" s="64">
        <v>3800</v>
      </c>
      <c r="J209" s="65">
        <v>0.31875000000000003</v>
      </c>
      <c r="K209" s="66" t="s">
        <v>1737</v>
      </c>
      <c r="L209" s="66" t="s">
        <v>1738</v>
      </c>
      <c r="M209" s="94" t="s">
        <v>1739</v>
      </c>
      <c r="N209" s="94" t="s">
        <v>1740</v>
      </c>
      <c r="O209" s="64">
        <v>3800</v>
      </c>
      <c r="P209" s="83">
        <v>1.9444444444444486E-2</v>
      </c>
      <c r="Q209" s="84">
        <v>1.9444444442342501E-2</v>
      </c>
      <c r="R209" s="85">
        <v>4.1179166495587349</v>
      </c>
      <c r="S209" s="86">
        <v>44</v>
      </c>
      <c r="T209" s="87">
        <v>5</v>
      </c>
      <c r="U209" s="88" t="s">
        <v>1731</v>
      </c>
      <c r="V209" s="66" t="s">
        <v>1572</v>
      </c>
      <c r="W209" s="89">
        <v>36</v>
      </c>
      <c r="X209" s="88">
        <v>6140</v>
      </c>
      <c r="Y209" s="90">
        <v>9</v>
      </c>
      <c r="Z209" s="91" t="s">
        <v>95</v>
      </c>
      <c r="AA209" s="66" t="s">
        <v>778</v>
      </c>
      <c r="AB209" s="69" t="s">
        <v>902</v>
      </c>
      <c r="AC209" s="69" t="s">
        <v>95</v>
      </c>
      <c r="AD209" s="92"/>
      <c r="AE209" s="69">
        <v>3</v>
      </c>
      <c r="AF209" s="177" t="s">
        <v>780</v>
      </c>
      <c r="AG209" s="94">
        <v>12</v>
      </c>
      <c r="AH209" s="64" t="s">
        <v>1056</v>
      </c>
      <c r="AI209" s="95"/>
      <c r="AJ209" s="178"/>
      <c r="AK209" s="68"/>
    </row>
    <row r="210" spans="1:461">
      <c r="A210" s="82">
        <v>40770</v>
      </c>
      <c r="B210" s="66" t="s">
        <v>854</v>
      </c>
      <c r="C210" s="64" t="s">
        <v>76</v>
      </c>
      <c r="D210" s="65">
        <v>0.31805555555555554</v>
      </c>
      <c r="E210" s="66" t="s">
        <v>1737</v>
      </c>
      <c r="F210" s="66" t="s">
        <v>1738</v>
      </c>
      <c r="G210" s="94" t="s">
        <v>1739</v>
      </c>
      <c r="H210" s="94" t="s">
        <v>1740</v>
      </c>
      <c r="I210" s="64">
        <v>3800</v>
      </c>
      <c r="J210" s="65">
        <v>0.34583333333333338</v>
      </c>
      <c r="K210" s="66" t="s">
        <v>1741</v>
      </c>
      <c r="L210" s="66" t="s">
        <v>1742</v>
      </c>
      <c r="M210" s="94" t="s">
        <v>1743</v>
      </c>
      <c r="N210" s="94" t="s">
        <v>1744</v>
      </c>
      <c r="O210" s="64">
        <v>3807</v>
      </c>
      <c r="P210" s="83">
        <v>2.7777777777777846E-2</v>
      </c>
      <c r="Q210" s="84">
        <v>2.7777777773735579E-2</v>
      </c>
      <c r="R210" s="85">
        <v>5.3718605427706594</v>
      </c>
      <c r="S210" s="86">
        <v>35</v>
      </c>
      <c r="T210" s="87">
        <v>5</v>
      </c>
      <c r="U210" s="88" t="s">
        <v>1731</v>
      </c>
      <c r="V210" s="66" t="s">
        <v>1572</v>
      </c>
      <c r="W210" s="89">
        <v>36</v>
      </c>
      <c r="X210" s="88">
        <v>6140</v>
      </c>
      <c r="Y210" s="90">
        <v>9</v>
      </c>
      <c r="Z210" s="91" t="s">
        <v>95</v>
      </c>
      <c r="AA210" s="66" t="s">
        <v>778</v>
      </c>
      <c r="AB210" s="69" t="s">
        <v>902</v>
      </c>
      <c r="AC210" s="69" t="s">
        <v>95</v>
      </c>
      <c r="AD210" s="92"/>
      <c r="AE210" s="69">
        <v>3</v>
      </c>
      <c r="AF210" s="177" t="s">
        <v>780</v>
      </c>
      <c r="AG210" s="94">
        <v>13</v>
      </c>
      <c r="AH210" s="64" t="s">
        <v>1056</v>
      </c>
      <c r="AI210" s="95"/>
      <c r="AJ210" s="99"/>
      <c r="AK210" s="68"/>
    </row>
    <row r="211" spans="1:461">
      <c r="A211" s="82">
        <v>40770</v>
      </c>
      <c r="B211" s="66" t="s">
        <v>394</v>
      </c>
      <c r="C211" s="64" t="s">
        <v>76</v>
      </c>
      <c r="D211" s="65">
        <v>0.6875</v>
      </c>
      <c r="E211" s="66" t="s">
        <v>1745</v>
      </c>
      <c r="F211" s="66" t="s">
        <v>1746</v>
      </c>
      <c r="G211" s="94" t="s">
        <v>1747</v>
      </c>
      <c r="H211" s="94" t="s">
        <v>1748</v>
      </c>
      <c r="I211" s="64">
        <v>3785</v>
      </c>
      <c r="J211" s="65">
        <v>0.70694444444444438</v>
      </c>
      <c r="K211" s="66" t="s">
        <v>1749</v>
      </c>
      <c r="L211" s="66" t="s">
        <v>1750</v>
      </c>
      <c r="M211" s="94" t="s">
        <v>1751</v>
      </c>
      <c r="N211" s="94" t="s">
        <v>1752</v>
      </c>
      <c r="O211" s="64">
        <v>3786</v>
      </c>
      <c r="P211" s="83">
        <v>1.9444444444444375E-2</v>
      </c>
      <c r="Q211" s="84">
        <v>1.9444444442342501E-2</v>
      </c>
      <c r="R211" s="85">
        <v>2.9767518567225166</v>
      </c>
      <c r="S211" s="86">
        <v>45</v>
      </c>
      <c r="T211" s="87">
        <v>5</v>
      </c>
      <c r="U211" s="88" t="s">
        <v>1731</v>
      </c>
      <c r="V211" s="66" t="s">
        <v>1572</v>
      </c>
      <c r="W211" s="89">
        <v>36</v>
      </c>
      <c r="X211" s="88">
        <v>6100</v>
      </c>
      <c r="Y211" s="90">
        <v>9</v>
      </c>
      <c r="Z211" s="91" t="s">
        <v>95</v>
      </c>
      <c r="AA211" s="66" t="s">
        <v>778</v>
      </c>
      <c r="AB211" s="69" t="s">
        <v>889</v>
      </c>
      <c r="AC211" s="69" t="s">
        <v>95</v>
      </c>
      <c r="AD211" s="92"/>
      <c r="AE211" s="69">
        <v>3</v>
      </c>
      <c r="AF211" s="177" t="s">
        <v>780</v>
      </c>
      <c r="AG211" s="94">
        <v>7</v>
      </c>
      <c r="AH211" s="64" t="s">
        <v>1037</v>
      </c>
      <c r="AI211" s="178"/>
      <c r="AJ211" s="99"/>
      <c r="AK211" s="68"/>
    </row>
    <row r="212" spans="1:461">
      <c r="A212" s="82">
        <v>40770</v>
      </c>
      <c r="B212" s="66" t="s">
        <v>216</v>
      </c>
      <c r="C212" s="64" t="s">
        <v>76</v>
      </c>
      <c r="D212" s="65">
        <v>0.70694444444444438</v>
      </c>
      <c r="E212" s="66" t="s">
        <v>1749</v>
      </c>
      <c r="F212" s="66" t="s">
        <v>1750</v>
      </c>
      <c r="G212" s="94" t="s">
        <v>1751</v>
      </c>
      <c r="H212" s="94" t="s">
        <v>1752</v>
      </c>
      <c r="I212" s="64">
        <v>3786</v>
      </c>
      <c r="J212" s="65">
        <v>0.73611111111111116</v>
      </c>
      <c r="K212" s="66" t="s">
        <v>1753</v>
      </c>
      <c r="L212" s="66" t="s">
        <v>1754</v>
      </c>
      <c r="M212" s="94" t="s">
        <v>1755</v>
      </c>
      <c r="N212" s="94" t="s">
        <v>1756</v>
      </c>
      <c r="O212" s="64">
        <v>3782</v>
      </c>
      <c r="P212" s="83">
        <v>2.9166666666666785E-2</v>
      </c>
      <c r="Q212" s="84">
        <v>2.9166666667151731E-2</v>
      </c>
      <c r="R212" s="85">
        <v>7.028896579577844</v>
      </c>
      <c r="S212" s="86">
        <v>46</v>
      </c>
      <c r="T212" s="87">
        <v>5</v>
      </c>
      <c r="U212" s="88" t="s">
        <v>1731</v>
      </c>
      <c r="V212" s="66" t="s">
        <v>1572</v>
      </c>
      <c r="W212" s="89">
        <v>36</v>
      </c>
      <c r="X212" s="88">
        <v>5920</v>
      </c>
      <c r="Y212" s="90">
        <v>9</v>
      </c>
      <c r="Z212" s="91" t="s">
        <v>827</v>
      </c>
      <c r="AA212" s="66" t="s">
        <v>778</v>
      </c>
      <c r="AB212" s="69" t="s">
        <v>958</v>
      </c>
      <c r="AC212" s="69" t="s">
        <v>95</v>
      </c>
      <c r="AD212" s="92"/>
      <c r="AE212" s="69">
        <v>3</v>
      </c>
      <c r="AF212" s="177" t="s">
        <v>780</v>
      </c>
      <c r="AG212" s="94">
        <v>6</v>
      </c>
      <c r="AH212" s="64" t="s">
        <v>1028</v>
      </c>
      <c r="AI212" s="178"/>
      <c r="AJ212" s="99"/>
      <c r="AK212" s="68"/>
    </row>
    <row r="213" spans="1:461">
      <c r="A213" s="82">
        <v>40770</v>
      </c>
      <c r="B213" s="66" t="s">
        <v>216</v>
      </c>
      <c r="C213" s="64" t="s">
        <v>76</v>
      </c>
      <c r="D213" s="65">
        <v>0.73611111111111116</v>
      </c>
      <c r="E213" s="66" t="s">
        <v>1753</v>
      </c>
      <c r="F213" s="66" t="s">
        <v>1754</v>
      </c>
      <c r="G213" s="94" t="s">
        <v>1755</v>
      </c>
      <c r="H213" s="94" t="s">
        <v>1756</v>
      </c>
      <c r="I213" s="64">
        <v>3782</v>
      </c>
      <c r="J213" s="65">
        <v>0.75763888888888886</v>
      </c>
      <c r="K213" s="66" t="s">
        <v>1757</v>
      </c>
      <c r="L213" s="66" t="s">
        <v>1758</v>
      </c>
      <c r="M213" s="94" t="s">
        <v>1759</v>
      </c>
      <c r="N213" s="94" t="s">
        <v>1760</v>
      </c>
      <c r="O213" s="64">
        <v>3785</v>
      </c>
      <c r="P213" s="83">
        <v>2.1527777777777701E-2</v>
      </c>
      <c r="Q213" s="84">
        <v>2.1527777782466728E-2</v>
      </c>
      <c r="R213" s="85">
        <v>4.4667118747290111</v>
      </c>
      <c r="S213" s="86">
        <v>46</v>
      </c>
      <c r="T213" s="87">
        <v>5</v>
      </c>
      <c r="U213" s="88" t="s">
        <v>1731</v>
      </c>
      <c r="V213" s="66" t="s">
        <v>1572</v>
      </c>
      <c r="W213" s="89">
        <v>36</v>
      </c>
      <c r="X213" s="88">
        <v>5920</v>
      </c>
      <c r="Y213" s="90">
        <v>9</v>
      </c>
      <c r="Z213" s="91" t="s">
        <v>827</v>
      </c>
      <c r="AA213" s="66" t="s">
        <v>778</v>
      </c>
      <c r="AB213" s="69" t="s">
        <v>958</v>
      </c>
      <c r="AC213" s="69" t="s">
        <v>95</v>
      </c>
      <c r="AD213" s="92"/>
      <c r="AE213" s="69">
        <v>3</v>
      </c>
      <c r="AF213" s="177" t="s">
        <v>780</v>
      </c>
      <c r="AG213" s="94">
        <v>7</v>
      </c>
      <c r="AH213" s="64" t="s">
        <v>1028</v>
      </c>
      <c r="AI213" s="178"/>
      <c r="AJ213" s="178"/>
      <c r="AK213" s="68"/>
    </row>
    <row r="214" spans="1:461">
      <c r="A214" s="82">
        <v>40770</v>
      </c>
      <c r="B214" s="66" t="s">
        <v>147</v>
      </c>
      <c r="C214" s="64" t="s">
        <v>76</v>
      </c>
      <c r="D214" s="65">
        <v>0.75763888888888886</v>
      </c>
      <c r="E214" s="66" t="s">
        <v>1757</v>
      </c>
      <c r="F214" s="66" t="s">
        <v>1758</v>
      </c>
      <c r="G214" s="94" t="s">
        <v>1759</v>
      </c>
      <c r="H214" s="94" t="s">
        <v>1760</v>
      </c>
      <c r="I214" s="64">
        <v>3785</v>
      </c>
      <c r="J214" s="65">
        <v>0.7715277777777777</v>
      </c>
      <c r="K214" s="66" t="s">
        <v>1761</v>
      </c>
      <c r="L214" s="66" t="s">
        <v>1762</v>
      </c>
      <c r="M214" s="94" t="s">
        <v>1763</v>
      </c>
      <c r="N214" s="94" t="s">
        <v>1764</v>
      </c>
      <c r="O214" s="64">
        <v>3788</v>
      </c>
      <c r="P214" s="83">
        <v>1.388888888888884E-2</v>
      </c>
      <c r="Q214" s="84">
        <v>1.3888888883229811E-2</v>
      </c>
      <c r="R214" s="85">
        <v>3.325026949199049</v>
      </c>
      <c r="S214" s="86">
        <v>46</v>
      </c>
      <c r="T214" s="87">
        <v>5</v>
      </c>
      <c r="U214" s="88" t="s">
        <v>1731</v>
      </c>
      <c r="V214" s="66" t="s">
        <v>1572</v>
      </c>
      <c r="W214" s="89">
        <v>36</v>
      </c>
      <c r="X214" s="88">
        <v>5920</v>
      </c>
      <c r="Y214" s="90">
        <v>9</v>
      </c>
      <c r="Z214" s="91" t="s">
        <v>827</v>
      </c>
      <c r="AA214" s="66" t="s">
        <v>778</v>
      </c>
      <c r="AB214" s="69" t="s">
        <v>958</v>
      </c>
      <c r="AC214" s="69" t="s">
        <v>95</v>
      </c>
      <c r="AD214" s="92"/>
      <c r="AE214" s="69">
        <v>3</v>
      </c>
      <c r="AF214" s="177" t="s">
        <v>780</v>
      </c>
      <c r="AG214" s="94">
        <v>5</v>
      </c>
      <c r="AH214" s="64" t="s">
        <v>1028</v>
      </c>
      <c r="AI214" s="178"/>
      <c r="AJ214" s="99"/>
      <c r="AK214" s="68"/>
    </row>
    <row r="215" spans="1:461">
      <c r="A215" s="82">
        <v>40770</v>
      </c>
      <c r="B215" s="66" t="s">
        <v>147</v>
      </c>
      <c r="C215" s="64" t="s">
        <v>76</v>
      </c>
      <c r="D215" s="65">
        <v>0.7715277777777777</v>
      </c>
      <c r="E215" s="66" t="s">
        <v>1761</v>
      </c>
      <c r="F215" s="66" t="s">
        <v>1762</v>
      </c>
      <c r="G215" s="94" t="s">
        <v>1763</v>
      </c>
      <c r="H215" s="94" t="s">
        <v>1764</v>
      </c>
      <c r="I215" s="64">
        <v>3788</v>
      </c>
      <c r="J215" s="65">
        <v>0.79236111111111107</v>
      </c>
      <c r="K215" s="66" t="s">
        <v>1765</v>
      </c>
      <c r="L215" s="66" t="s">
        <v>1766</v>
      </c>
      <c r="M215" s="94" t="s">
        <v>1767</v>
      </c>
      <c r="N215" s="94" t="s">
        <v>1768</v>
      </c>
      <c r="O215" s="64">
        <v>3777</v>
      </c>
      <c r="P215" s="83">
        <v>2.083333333333337E-2</v>
      </c>
      <c r="Q215" s="84">
        <v>2.0833333335758653E-2</v>
      </c>
      <c r="R215" s="85">
        <v>4.9801397637943374</v>
      </c>
      <c r="S215" s="86">
        <v>46</v>
      </c>
      <c r="T215" s="87">
        <v>5</v>
      </c>
      <c r="U215" s="88" t="s">
        <v>1731</v>
      </c>
      <c r="V215" s="66" t="s">
        <v>1572</v>
      </c>
      <c r="W215" s="89">
        <v>36</v>
      </c>
      <c r="X215" s="88">
        <v>5920</v>
      </c>
      <c r="Y215" s="90">
        <v>9</v>
      </c>
      <c r="Z215" s="91" t="s">
        <v>827</v>
      </c>
      <c r="AA215" s="66" t="s">
        <v>778</v>
      </c>
      <c r="AB215" s="69" t="s">
        <v>958</v>
      </c>
      <c r="AC215" s="69" t="s">
        <v>95</v>
      </c>
      <c r="AD215" s="92"/>
      <c r="AE215" s="69">
        <v>3</v>
      </c>
      <c r="AF215" s="177" t="s">
        <v>780</v>
      </c>
      <c r="AG215" s="94">
        <v>12</v>
      </c>
      <c r="AH215" s="64" t="s">
        <v>1037</v>
      </c>
      <c r="AI215" s="178"/>
      <c r="AJ215" s="99"/>
      <c r="AK215" s="68"/>
    </row>
    <row r="216" spans="1:461">
      <c r="A216" s="82">
        <v>40770</v>
      </c>
      <c r="B216" s="66" t="s">
        <v>137</v>
      </c>
      <c r="C216" s="64" t="s">
        <v>76</v>
      </c>
      <c r="D216" s="65">
        <v>0.79236111111111107</v>
      </c>
      <c r="E216" s="66" t="s">
        <v>1765</v>
      </c>
      <c r="F216" s="66" t="s">
        <v>1766</v>
      </c>
      <c r="G216" s="94" t="s">
        <v>1767</v>
      </c>
      <c r="H216" s="94" t="s">
        <v>1768</v>
      </c>
      <c r="I216" s="64">
        <v>3777</v>
      </c>
      <c r="J216" s="65">
        <v>0.8125</v>
      </c>
      <c r="K216" s="66" t="s">
        <v>1769</v>
      </c>
      <c r="L216" s="66" t="s">
        <v>1770</v>
      </c>
      <c r="M216" s="94" t="s">
        <v>1771</v>
      </c>
      <c r="N216" s="94" t="s">
        <v>1772</v>
      </c>
      <c r="O216" s="64">
        <v>3785</v>
      </c>
      <c r="P216" s="83">
        <v>2.0138888888888928E-2</v>
      </c>
      <c r="Q216" s="84">
        <v>2.0138888889050577E-2</v>
      </c>
      <c r="R216" s="85">
        <v>4.7617893852457183</v>
      </c>
      <c r="S216" s="86">
        <v>46</v>
      </c>
      <c r="T216" s="87">
        <v>5</v>
      </c>
      <c r="U216" s="88" t="s">
        <v>1731</v>
      </c>
      <c r="V216" s="66" t="s">
        <v>1572</v>
      </c>
      <c r="W216" s="89">
        <v>36</v>
      </c>
      <c r="X216" s="88">
        <v>5920</v>
      </c>
      <c r="Y216" s="90">
        <v>9</v>
      </c>
      <c r="Z216" s="91" t="s">
        <v>827</v>
      </c>
      <c r="AA216" s="66" t="s">
        <v>778</v>
      </c>
      <c r="AB216" s="69" t="s">
        <v>958</v>
      </c>
      <c r="AC216" s="69" t="s">
        <v>95</v>
      </c>
      <c r="AD216" s="92"/>
      <c r="AE216" s="69">
        <v>3</v>
      </c>
      <c r="AF216" s="177" t="s">
        <v>780</v>
      </c>
      <c r="AG216" s="94">
        <v>11</v>
      </c>
      <c r="AH216" s="64" t="s">
        <v>1028</v>
      </c>
      <c r="AI216" s="178"/>
      <c r="AJ216" s="99"/>
      <c r="AK216" s="68"/>
    </row>
    <row r="217" spans="1:461">
      <c r="A217" s="82">
        <v>40770</v>
      </c>
      <c r="B217" s="66" t="s">
        <v>137</v>
      </c>
      <c r="C217" s="64" t="s">
        <v>76</v>
      </c>
      <c r="D217" s="65">
        <v>0.8125</v>
      </c>
      <c r="E217" s="66" t="s">
        <v>1769</v>
      </c>
      <c r="F217" s="66" t="s">
        <v>1770</v>
      </c>
      <c r="G217" s="94" t="s">
        <v>1771</v>
      </c>
      <c r="H217" s="94" t="s">
        <v>1772</v>
      </c>
      <c r="I217" s="64">
        <v>3785</v>
      </c>
      <c r="J217" s="65">
        <v>0.8305555555555556</v>
      </c>
      <c r="K217" s="66" t="s">
        <v>1773</v>
      </c>
      <c r="L217" s="66" t="s">
        <v>1774</v>
      </c>
      <c r="M217" s="94" t="s">
        <v>1775</v>
      </c>
      <c r="N217" s="94" t="s">
        <v>1776</v>
      </c>
      <c r="O217" s="64">
        <v>3786</v>
      </c>
      <c r="P217" s="83">
        <v>1.8055555555555602E-2</v>
      </c>
      <c r="Q217" s="84">
        <v>1.8055555556202307E-2</v>
      </c>
      <c r="R217" s="85">
        <v>4.2563018457445665</v>
      </c>
      <c r="S217" s="86">
        <v>40</v>
      </c>
      <c r="T217" s="87">
        <v>5</v>
      </c>
      <c r="U217" s="88" t="s">
        <v>1731</v>
      </c>
      <c r="V217" s="66" t="s">
        <v>1572</v>
      </c>
      <c r="W217" s="89">
        <v>36</v>
      </c>
      <c r="X217" s="88">
        <v>5920</v>
      </c>
      <c r="Y217" s="90">
        <v>9</v>
      </c>
      <c r="Z217" s="91" t="s">
        <v>827</v>
      </c>
      <c r="AA217" s="66" t="s">
        <v>778</v>
      </c>
      <c r="AB217" s="69" t="s">
        <v>958</v>
      </c>
      <c r="AC217" s="69" t="s">
        <v>95</v>
      </c>
      <c r="AD217" s="92"/>
      <c r="AE217" s="69">
        <v>3</v>
      </c>
      <c r="AF217" s="177" t="s">
        <v>780</v>
      </c>
      <c r="AG217" s="94">
        <v>5</v>
      </c>
      <c r="AH217" s="64" t="s">
        <v>1028</v>
      </c>
      <c r="AI217" s="178"/>
      <c r="AJ217" s="99"/>
      <c r="AK217" s="68"/>
    </row>
    <row r="218" spans="1:461">
      <c r="A218" s="82">
        <v>40770</v>
      </c>
      <c r="B218" s="66" t="s">
        <v>147</v>
      </c>
      <c r="C218" s="64" t="s">
        <v>76</v>
      </c>
      <c r="D218" s="65">
        <v>0.8305555555555556</v>
      </c>
      <c r="E218" s="66" t="s">
        <v>1773</v>
      </c>
      <c r="F218" s="66" t="s">
        <v>1774</v>
      </c>
      <c r="G218" s="94" t="s">
        <v>1775</v>
      </c>
      <c r="H218" s="94" t="s">
        <v>1776</v>
      </c>
      <c r="I218" s="64">
        <v>3786</v>
      </c>
      <c r="J218" s="65">
        <v>0.85416666666666663</v>
      </c>
      <c r="K218" s="66" t="s">
        <v>1777</v>
      </c>
      <c r="L218" s="66" t="s">
        <v>1778</v>
      </c>
      <c r="M218" s="94" t="s">
        <v>1779</v>
      </c>
      <c r="N218" s="94" t="s">
        <v>1780</v>
      </c>
      <c r="O218" s="64">
        <v>3775</v>
      </c>
      <c r="P218" s="83">
        <v>2.3611111111111027E-2</v>
      </c>
      <c r="Q218" s="84">
        <v>2.361111110803904E-2</v>
      </c>
      <c r="R218" s="85">
        <v>5.7306829330479818</v>
      </c>
      <c r="S218" s="86">
        <v>39</v>
      </c>
      <c r="T218" s="87">
        <v>5</v>
      </c>
      <c r="U218" s="88" t="s">
        <v>1731</v>
      </c>
      <c r="V218" s="66" t="s">
        <v>1572</v>
      </c>
      <c r="W218" s="89">
        <v>36</v>
      </c>
      <c r="X218" s="88">
        <v>5920</v>
      </c>
      <c r="Y218" s="90">
        <v>9</v>
      </c>
      <c r="Z218" s="91" t="s">
        <v>827</v>
      </c>
      <c r="AA218" s="66" t="s">
        <v>778</v>
      </c>
      <c r="AB218" s="69" t="s">
        <v>976</v>
      </c>
      <c r="AC218" s="69" t="s">
        <v>95</v>
      </c>
      <c r="AD218" s="92"/>
      <c r="AE218" s="69">
        <v>2</v>
      </c>
      <c r="AF218" s="177" t="s">
        <v>780</v>
      </c>
      <c r="AG218" s="94">
        <v>6</v>
      </c>
      <c r="AH218" s="64" t="s">
        <v>1028</v>
      </c>
      <c r="AI218" s="178"/>
      <c r="AJ218" s="99"/>
      <c r="AK218" s="68"/>
    </row>
    <row r="219" spans="1:461">
      <c r="A219" s="82">
        <v>40770</v>
      </c>
      <c r="B219" s="66" t="s">
        <v>147</v>
      </c>
      <c r="C219" s="64" t="s">
        <v>76</v>
      </c>
      <c r="D219" s="65">
        <v>0.85416666666666663</v>
      </c>
      <c r="E219" s="66" t="s">
        <v>1777</v>
      </c>
      <c r="F219" s="66" t="s">
        <v>1778</v>
      </c>
      <c r="G219" s="94" t="s">
        <v>1779</v>
      </c>
      <c r="H219" s="94" t="s">
        <v>1780</v>
      </c>
      <c r="I219" s="64">
        <v>3775</v>
      </c>
      <c r="J219" s="65">
        <v>0.875</v>
      </c>
      <c r="K219" s="66" t="s">
        <v>1777</v>
      </c>
      <c r="L219" s="66" t="s">
        <v>1778</v>
      </c>
      <c r="M219" s="94" t="s">
        <v>1779</v>
      </c>
      <c r="N219" s="94" t="s">
        <v>1780</v>
      </c>
      <c r="O219" s="64">
        <v>3773</v>
      </c>
      <c r="P219" s="83">
        <v>2.083333333333337E-2</v>
      </c>
      <c r="Q219" s="84">
        <v>2.0833333335758653E-2</v>
      </c>
      <c r="R219" s="85">
        <v>0</v>
      </c>
      <c r="S219" s="86">
        <v>41</v>
      </c>
      <c r="T219" s="87">
        <v>5.4</v>
      </c>
      <c r="U219" s="88" t="s">
        <v>1731</v>
      </c>
      <c r="V219" s="66" t="s">
        <v>1572</v>
      </c>
      <c r="W219" s="89">
        <v>36</v>
      </c>
      <c r="X219" s="88">
        <v>5920</v>
      </c>
      <c r="Y219" s="90">
        <v>9</v>
      </c>
      <c r="Z219" s="91" t="s">
        <v>827</v>
      </c>
      <c r="AA219" s="66" t="s">
        <v>778</v>
      </c>
      <c r="AB219" s="69" t="s">
        <v>976</v>
      </c>
      <c r="AC219" s="69" t="s">
        <v>95</v>
      </c>
      <c r="AD219" s="92"/>
      <c r="AE219" s="69">
        <v>2</v>
      </c>
      <c r="AF219" s="177" t="s">
        <v>780</v>
      </c>
      <c r="AG219" s="94">
        <v>5</v>
      </c>
      <c r="AH219" s="64" t="s">
        <v>1028</v>
      </c>
      <c r="AI219" s="178"/>
      <c r="AJ219" s="178"/>
      <c r="AK219" s="68"/>
      <c r="AL219" s="181"/>
      <c r="AM219" s="181"/>
      <c r="AN219" s="181"/>
      <c r="AO219" s="181"/>
      <c r="AP219" s="181"/>
      <c r="AQ219" s="181"/>
      <c r="AR219" s="181"/>
      <c r="AS219" s="181"/>
      <c r="AT219" s="181"/>
      <c r="AU219" s="181"/>
      <c r="AV219" s="181"/>
      <c r="AW219" s="181"/>
      <c r="AX219" s="181"/>
      <c r="AY219" s="181"/>
      <c r="AZ219" s="181"/>
      <c r="BA219" s="181"/>
      <c r="BB219" s="181"/>
      <c r="BC219" s="181"/>
      <c r="BD219" s="181"/>
      <c r="BE219" s="181"/>
      <c r="BF219" s="181"/>
      <c r="BG219" s="181"/>
      <c r="BH219" s="181"/>
      <c r="BI219" s="181"/>
      <c r="BJ219" s="181"/>
      <c r="BK219" s="181"/>
      <c r="BL219" s="181"/>
      <c r="BM219" s="181"/>
      <c r="BN219" s="181"/>
      <c r="BO219" s="181"/>
      <c r="BP219" s="181"/>
      <c r="BQ219" s="181"/>
      <c r="BR219" s="181"/>
      <c r="BS219" s="181"/>
      <c r="BT219" s="181"/>
      <c r="BU219" s="181"/>
      <c r="BV219" s="181"/>
      <c r="BW219" s="181"/>
      <c r="BX219" s="181"/>
      <c r="BY219" s="181"/>
      <c r="BZ219" s="181"/>
      <c r="CA219" s="181"/>
      <c r="CB219" s="181"/>
      <c r="CC219" s="181"/>
      <c r="CD219" s="181"/>
      <c r="CE219" s="181"/>
      <c r="CF219" s="181"/>
      <c r="CG219" s="181"/>
      <c r="CH219" s="181"/>
      <c r="CI219" s="181"/>
      <c r="CJ219" s="181"/>
      <c r="CK219" s="181"/>
      <c r="CL219" s="181"/>
      <c r="CM219" s="181"/>
      <c r="CN219" s="181"/>
      <c r="CO219" s="181"/>
      <c r="CP219" s="181"/>
      <c r="CQ219" s="181"/>
      <c r="CR219" s="181"/>
      <c r="CS219" s="181"/>
      <c r="CT219" s="181"/>
      <c r="CU219" s="181"/>
      <c r="CV219" s="181"/>
      <c r="CW219" s="181"/>
      <c r="CX219" s="181"/>
      <c r="CY219" s="181"/>
      <c r="CZ219" s="181"/>
      <c r="DA219" s="181"/>
      <c r="DB219" s="181"/>
      <c r="DC219" s="181"/>
      <c r="DD219" s="181"/>
      <c r="DE219" s="181"/>
      <c r="DF219" s="181"/>
      <c r="DG219" s="181"/>
      <c r="DH219" s="181"/>
      <c r="DI219" s="181"/>
      <c r="DJ219" s="181"/>
      <c r="DK219" s="181"/>
      <c r="DL219" s="181"/>
      <c r="DM219" s="181"/>
      <c r="DN219" s="181"/>
      <c r="DO219" s="181"/>
      <c r="DP219" s="181"/>
      <c r="DQ219" s="181"/>
      <c r="DR219" s="181"/>
      <c r="DS219" s="181"/>
      <c r="DT219" s="181"/>
      <c r="DU219" s="181"/>
      <c r="DV219" s="181"/>
      <c r="DW219" s="181"/>
      <c r="DX219" s="181"/>
      <c r="DY219" s="181"/>
      <c r="DZ219" s="181"/>
      <c r="EA219" s="181"/>
      <c r="EB219" s="181"/>
      <c r="EC219" s="181"/>
      <c r="ED219" s="181"/>
      <c r="EE219" s="181"/>
      <c r="EF219" s="181"/>
      <c r="EG219" s="181"/>
      <c r="EH219" s="181"/>
      <c r="EI219" s="181"/>
      <c r="EJ219" s="181"/>
      <c r="EK219" s="181"/>
      <c r="EL219" s="181"/>
      <c r="EM219" s="181"/>
      <c r="EN219" s="181"/>
      <c r="EO219" s="181"/>
      <c r="EP219" s="181"/>
      <c r="EQ219" s="181"/>
      <c r="ER219" s="181"/>
      <c r="ES219" s="181"/>
      <c r="ET219" s="181"/>
      <c r="EU219" s="181"/>
      <c r="EV219" s="181"/>
      <c r="EW219" s="181"/>
      <c r="EX219" s="181"/>
      <c r="EY219" s="181"/>
      <c r="EZ219" s="181"/>
      <c r="FA219" s="181"/>
      <c r="FB219" s="181"/>
      <c r="FC219" s="181"/>
      <c r="FD219" s="181"/>
      <c r="FE219" s="181"/>
      <c r="FF219" s="181"/>
      <c r="FG219" s="181"/>
      <c r="FH219" s="181"/>
      <c r="FI219" s="181"/>
      <c r="FJ219" s="181"/>
      <c r="FK219" s="181"/>
      <c r="FL219" s="181"/>
      <c r="FM219" s="181"/>
      <c r="FN219" s="181"/>
      <c r="FO219" s="181"/>
      <c r="FP219" s="181"/>
      <c r="FQ219" s="181"/>
      <c r="FR219" s="181"/>
      <c r="FS219" s="181"/>
      <c r="FT219" s="181"/>
      <c r="FU219" s="181"/>
      <c r="FV219" s="181"/>
      <c r="FW219" s="181"/>
      <c r="FX219" s="181"/>
      <c r="FY219" s="181"/>
      <c r="FZ219" s="181"/>
      <c r="GA219" s="181"/>
      <c r="GB219" s="181"/>
      <c r="GC219" s="181"/>
      <c r="GD219" s="181"/>
      <c r="GE219" s="181"/>
      <c r="GF219" s="181"/>
      <c r="GG219" s="181"/>
      <c r="GH219" s="181"/>
      <c r="GI219" s="181"/>
      <c r="GJ219" s="181"/>
      <c r="GK219" s="181"/>
      <c r="GL219" s="181"/>
      <c r="GM219" s="181"/>
      <c r="GN219" s="181"/>
      <c r="GO219" s="181"/>
      <c r="GP219" s="181"/>
      <c r="GQ219" s="181"/>
      <c r="GR219" s="181"/>
      <c r="GS219" s="181"/>
      <c r="GT219" s="181"/>
      <c r="GU219" s="181"/>
      <c r="GV219" s="181"/>
      <c r="GW219" s="181"/>
      <c r="GX219" s="181"/>
      <c r="GY219" s="181"/>
      <c r="GZ219" s="181"/>
      <c r="HA219" s="181"/>
      <c r="HB219" s="181"/>
      <c r="HC219" s="181"/>
      <c r="HD219" s="181"/>
      <c r="HE219" s="181"/>
      <c r="HF219" s="181"/>
      <c r="HG219" s="181"/>
      <c r="HH219" s="181"/>
      <c r="HI219" s="181"/>
      <c r="HJ219" s="181"/>
      <c r="HK219" s="181"/>
      <c r="HL219" s="181"/>
      <c r="HM219" s="181"/>
      <c r="HN219" s="181"/>
      <c r="HO219" s="181"/>
      <c r="HP219" s="181"/>
      <c r="HQ219" s="181"/>
      <c r="HR219" s="181"/>
      <c r="HS219" s="181"/>
      <c r="HT219" s="181"/>
      <c r="HU219" s="181"/>
      <c r="HV219" s="181"/>
      <c r="HW219" s="181"/>
      <c r="HX219" s="181"/>
      <c r="HY219" s="181"/>
      <c r="HZ219" s="181"/>
      <c r="IA219" s="181"/>
      <c r="IB219" s="181"/>
      <c r="IC219" s="181"/>
      <c r="ID219" s="181"/>
      <c r="IE219" s="181"/>
      <c r="IF219" s="181"/>
      <c r="IG219" s="181"/>
      <c r="IH219" s="181"/>
      <c r="II219" s="181"/>
      <c r="IJ219" s="181"/>
      <c r="IK219" s="181"/>
      <c r="IL219" s="181"/>
      <c r="IM219" s="181"/>
      <c r="IN219" s="181"/>
      <c r="IO219" s="181"/>
      <c r="IP219" s="181"/>
      <c r="IQ219" s="181"/>
      <c r="IR219" s="181"/>
      <c r="IS219" s="181"/>
      <c r="IT219" s="181"/>
      <c r="IU219" s="181"/>
      <c r="IV219" s="181"/>
      <c r="IW219" s="181"/>
      <c r="IX219" s="181"/>
      <c r="IY219" s="181"/>
      <c r="IZ219" s="181"/>
      <c r="JA219" s="181"/>
      <c r="JB219" s="181"/>
      <c r="JC219" s="181"/>
      <c r="JD219" s="181"/>
      <c r="JE219" s="181"/>
      <c r="JF219" s="181"/>
      <c r="JG219" s="181"/>
      <c r="JH219" s="181"/>
      <c r="JI219" s="181"/>
      <c r="JJ219" s="181"/>
      <c r="JK219" s="181"/>
      <c r="JL219" s="181"/>
      <c r="JM219" s="181"/>
      <c r="JN219" s="181"/>
      <c r="JO219" s="181"/>
      <c r="JP219" s="181"/>
      <c r="JQ219" s="181"/>
      <c r="JR219" s="181"/>
      <c r="JS219" s="181"/>
      <c r="JT219" s="181"/>
      <c r="JU219" s="181"/>
      <c r="JV219" s="181"/>
      <c r="JW219" s="181"/>
      <c r="JX219" s="181"/>
      <c r="JY219" s="181"/>
      <c r="JZ219" s="181"/>
      <c r="KA219" s="181"/>
      <c r="KB219" s="181"/>
      <c r="KC219" s="181"/>
      <c r="KD219" s="181"/>
      <c r="KE219" s="181"/>
      <c r="KF219" s="181"/>
      <c r="KG219" s="181"/>
      <c r="KH219" s="181"/>
      <c r="KI219" s="181"/>
      <c r="KJ219" s="181"/>
      <c r="KK219" s="181"/>
      <c r="KL219" s="181"/>
      <c r="KM219" s="181"/>
      <c r="KN219" s="181"/>
      <c r="KO219" s="181"/>
      <c r="KP219" s="181"/>
      <c r="KQ219" s="181"/>
      <c r="KR219" s="181"/>
      <c r="KS219" s="181"/>
      <c r="KT219" s="181"/>
      <c r="KU219" s="181"/>
      <c r="KV219" s="181"/>
      <c r="KW219" s="181"/>
      <c r="KX219" s="181"/>
      <c r="KY219" s="181"/>
      <c r="KZ219" s="181"/>
      <c r="LA219" s="181"/>
      <c r="LB219" s="181"/>
      <c r="LC219" s="181"/>
      <c r="LD219" s="181"/>
      <c r="LE219" s="181"/>
      <c r="LF219" s="181"/>
      <c r="LG219" s="181"/>
      <c r="LH219" s="181"/>
      <c r="LI219" s="181"/>
      <c r="LJ219" s="181"/>
      <c r="LK219" s="181"/>
      <c r="LL219" s="181"/>
      <c r="LM219" s="181"/>
      <c r="LN219" s="181"/>
      <c r="LO219" s="181"/>
      <c r="LP219" s="181"/>
      <c r="LQ219" s="181"/>
      <c r="LR219" s="181"/>
      <c r="LS219" s="181"/>
      <c r="LT219" s="181"/>
      <c r="LU219" s="181"/>
      <c r="LV219" s="181"/>
      <c r="LW219" s="181"/>
      <c r="LX219" s="181"/>
      <c r="LY219" s="181"/>
      <c r="LZ219" s="181"/>
      <c r="MA219" s="181"/>
      <c r="MB219" s="181"/>
      <c r="MC219" s="181"/>
      <c r="MD219" s="181"/>
      <c r="ME219" s="181"/>
      <c r="MF219" s="181"/>
      <c r="MG219" s="181"/>
      <c r="MH219" s="181"/>
      <c r="MI219" s="181"/>
      <c r="MJ219" s="181"/>
      <c r="MK219" s="181"/>
      <c r="ML219" s="181"/>
      <c r="MM219" s="181"/>
      <c r="MN219" s="181"/>
      <c r="MO219" s="181"/>
      <c r="MP219" s="181"/>
      <c r="MQ219" s="181"/>
      <c r="MR219" s="181"/>
      <c r="MS219" s="181"/>
      <c r="MT219" s="181"/>
      <c r="MU219" s="181"/>
      <c r="MV219" s="181"/>
      <c r="MW219" s="181"/>
      <c r="MX219" s="181"/>
      <c r="MY219" s="181"/>
      <c r="MZ219" s="181"/>
      <c r="NA219" s="181"/>
      <c r="NB219" s="181"/>
      <c r="NC219" s="181"/>
      <c r="ND219" s="181"/>
      <c r="NE219" s="181"/>
      <c r="NF219" s="181"/>
      <c r="NG219" s="181"/>
      <c r="NH219" s="181"/>
      <c r="NI219" s="181"/>
      <c r="NJ219" s="181"/>
      <c r="NK219" s="181"/>
      <c r="NL219" s="181"/>
      <c r="NM219" s="181"/>
      <c r="NN219" s="181"/>
      <c r="NO219" s="181"/>
      <c r="NP219" s="181"/>
      <c r="NQ219" s="181"/>
      <c r="NR219" s="181"/>
      <c r="NS219" s="181"/>
      <c r="NT219" s="181"/>
      <c r="NU219" s="181"/>
      <c r="NV219" s="181"/>
      <c r="NW219" s="181"/>
      <c r="NX219" s="181"/>
      <c r="NY219" s="181"/>
      <c r="NZ219" s="181"/>
      <c r="OA219" s="181"/>
      <c r="OB219" s="181"/>
      <c r="OC219" s="181"/>
      <c r="OD219" s="181"/>
      <c r="OE219" s="181"/>
      <c r="OF219" s="181"/>
      <c r="OG219" s="181"/>
      <c r="OH219" s="181"/>
      <c r="OI219" s="181"/>
      <c r="OJ219" s="181"/>
      <c r="OK219" s="181"/>
      <c r="OL219" s="181"/>
      <c r="OM219" s="181"/>
      <c r="ON219" s="181"/>
      <c r="OO219" s="181"/>
      <c r="OP219" s="181"/>
      <c r="OQ219" s="181"/>
      <c r="OR219" s="181"/>
      <c r="OS219" s="181"/>
      <c r="OT219" s="181"/>
      <c r="OU219" s="181"/>
      <c r="OV219" s="181"/>
      <c r="OW219" s="181"/>
      <c r="OX219" s="181"/>
      <c r="OY219" s="181"/>
      <c r="OZ219" s="181"/>
      <c r="PA219" s="181"/>
      <c r="PB219" s="181"/>
      <c r="PC219" s="181"/>
      <c r="PD219" s="181"/>
      <c r="PE219" s="181"/>
      <c r="PF219" s="181"/>
      <c r="PG219" s="181"/>
      <c r="PH219" s="181"/>
      <c r="PI219" s="181"/>
      <c r="PJ219" s="181"/>
      <c r="PK219" s="181"/>
      <c r="PL219" s="181"/>
      <c r="PM219" s="181"/>
      <c r="PN219" s="181"/>
      <c r="PO219" s="181"/>
      <c r="PP219" s="181"/>
      <c r="PQ219" s="181"/>
      <c r="PR219" s="181"/>
      <c r="PS219" s="181"/>
      <c r="PT219" s="181"/>
      <c r="PU219" s="181"/>
      <c r="PV219" s="181"/>
      <c r="PW219" s="181"/>
      <c r="PX219" s="181"/>
      <c r="PY219" s="181"/>
      <c r="PZ219" s="181"/>
      <c r="QA219" s="181"/>
      <c r="QB219" s="181"/>
      <c r="QC219" s="181"/>
      <c r="QD219" s="181"/>
      <c r="QE219" s="181"/>
      <c r="QF219" s="181"/>
      <c r="QG219" s="181"/>
      <c r="QH219" s="181"/>
      <c r="QI219" s="181"/>
      <c r="QJ219" s="181"/>
      <c r="QK219" s="181"/>
      <c r="QL219" s="181"/>
      <c r="QM219" s="181"/>
      <c r="QN219" s="181"/>
      <c r="QO219" s="181"/>
      <c r="QP219" s="181"/>
      <c r="QQ219" s="181"/>
      <c r="QR219" s="181"/>
      <c r="QS219" s="181"/>
    </row>
    <row r="220" spans="1:461">
      <c r="A220" s="82">
        <v>40770</v>
      </c>
      <c r="B220" s="66" t="s">
        <v>163</v>
      </c>
      <c r="C220" s="64" t="s">
        <v>76</v>
      </c>
      <c r="D220" s="65">
        <v>0.875</v>
      </c>
      <c r="E220" s="66" t="s">
        <v>1781</v>
      </c>
      <c r="F220" s="66" t="s">
        <v>1782</v>
      </c>
      <c r="G220" s="94" t="s">
        <v>1783</v>
      </c>
      <c r="H220" s="94" t="s">
        <v>1784</v>
      </c>
      <c r="I220" s="64">
        <v>3773</v>
      </c>
      <c r="J220" s="65">
        <v>0.89097222222222217</v>
      </c>
      <c r="K220" s="66" t="s">
        <v>1785</v>
      </c>
      <c r="L220" s="66" t="s">
        <v>1786</v>
      </c>
      <c r="M220" s="94" t="s">
        <v>1787</v>
      </c>
      <c r="N220" s="94" t="s">
        <v>1788</v>
      </c>
      <c r="O220" s="64">
        <v>3773</v>
      </c>
      <c r="P220" s="83">
        <v>1.5972222222222165E-2</v>
      </c>
      <c r="Q220" s="84">
        <v>1.5972222223354038E-2</v>
      </c>
      <c r="R220" s="85">
        <v>62.091536376756984</v>
      </c>
      <c r="S220" s="86">
        <v>43</v>
      </c>
      <c r="T220" s="87">
        <v>5</v>
      </c>
      <c r="U220" s="88" t="s">
        <v>1731</v>
      </c>
      <c r="V220" s="66" t="s">
        <v>1572</v>
      </c>
      <c r="W220" s="89">
        <v>36</v>
      </c>
      <c r="X220" s="88">
        <v>5920</v>
      </c>
      <c r="Y220" s="90">
        <v>9</v>
      </c>
      <c r="Z220" s="91" t="s">
        <v>827</v>
      </c>
      <c r="AA220" s="66" t="s">
        <v>778</v>
      </c>
      <c r="AB220" s="69" t="s">
        <v>976</v>
      </c>
      <c r="AC220" s="69" t="s">
        <v>95</v>
      </c>
      <c r="AD220" s="92"/>
      <c r="AE220" s="69">
        <v>2</v>
      </c>
      <c r="AF220" s="177" t="s">
        <v>780</v>
      </c>
      <c r="AG220" s="94">
        <v>8</v>
      </c>
      <c r="AH220" s="64" t="s">
        <v>1028</v>
      </c>
      <c r="AI220" s="178"/>
      <c r="AJ220" s="178"/>
      <c r="AK220" s="68"/>
      <c r="AL220" s="181"/>
      <c r="AM220" s="181"/>
      <c r="AN220" s="181"/>
      <c r="AO220" s="181"/>
      <c r="AP220" s="181"/>
      <c r="AQ220" s="181"/>
      <c r="AR220" s="181"/>
      <c r="AS220" s="181"/>
      <c r="AT220" s="181"/>
      <c r="AU220" s="181"/>
      <c r="AV220" s="181"/>
      <c r="AW220" s="181"/>
      <c r="AX220" s="181"/>
      <c r="AY220" s="181"/>
      <c r="AZ220" s="181"/>
      <c r="BA220" s="181"/>
      <c r="BB220" s="181"/>
      <c r="BC220" s="181"/>
      <c r="BD220" s="181"/>
      <c r="BE220" s="181"/>
      <c r="BF220" s="181"/>
      <c r="BG220" s="181"/>
      <c r="BH220" s="181"/>
      <c r="BI220" s="181"/>
      <c r="BJ220" s="181"/>
      <c r="BK220" s="181"/>
      <c r="BL220" s="181"/>
      <c r="BM220" s="181"/>
      <c r="BN220" s="181"/>
      <c r="BO220" s="181"/>
      <c r="BP220" s="181"/>
      <c r="BQ220" s="181"/>
      <c r="BR220" s="181"/>
      <c r="BS220" s="181"/>
      <c r="BT220" s="181"/>
      <c r="BU220" s="181"/>
      <c r="BV220" s="181"/>
      <c r="BW220" s="181"/>
      <c r="BX220" s="181"/>
      <c r="BY220" s="181"/>
      <c r="BZ220" s="181"/>
      <c r="CA220" s="181"/>
      <c r="CB220" s="181"/>
      <c r="CC220" s="181"/>
      <c r="CD220" s="181"/>
      <c r="CE220" s="181"/>
      <c r="CF220" s="181"/>
      <c r="CG220" s="181"/>
      <c r="CH220" s="181"/>
      <c r="CI220" s="181"/>
      <c r="CJ220" s="181"/>
      <c r="CK220" s="181"/>
      <c r="CL220" s="181"/>
      <c r="CM220" s="181"/>
      <c r="CN220" s="181"/>
      <c r="CO220" s="181"/>
      <c r="CP220" s="181"/>
      <c r="CQ220" s="181"/>
      <c r="CR220" s="181"/>
      <c r="CS220" s="181"/>
      <c r="CT220" s="181"/>
      <c r="CU220" s="181"/>
      <c r="CV220" s="181"/>
      <c r="CW220" s="181"/>
      <c r="CX220" s="181"/>
      <c r="CY220" s="181"/>
      <c r="CZ220" s="181"/>
      <c r="DA220" s="181"/>
      <c r="DB220" s="181"/>
      <c r="DC220" s="181"/>
      <c r="DD220" s="181"/>
      <c r="DE220" s="181"/>
      <c r="DF220" s="181"/>
      <c r="DG220" s="181"/>
      <c r="DH220" s="181"/>
      <c r="DI220" s="181"/>
      <c r="DJ220" s="181"/>
      <c r="DK220" s="181"/>
      <c r="DL220" s="181"/>
      <c r="DM220" s="181"/>
      <c r="DN220" s="181"/>
      <c r="DO220" s="181"/>
      <c r="DP220" s="181"/>
      <c r="DQ220" s="181"/>
      <c r="DR220" s="181"/>
      <c r="DS220" s="181"/>
      <c r="DT220" s="181"/>
      <c r="DU220" s="181"/>
      <c r="DV220" s="181"/>
      <c r="DW220" s="181"/>
      <c r="DX220" s="181"/>
      <c r="DY220" s="181"/>
      <c r="DZ220" s="181"/>
      <c r="EA220" s="181"/>
      <c r="EB220" s="181"/>
      <c r="EC220" s="181"/>
      <c r="ED220" s="181"/>
      <c r="EE220" s="181"/>
      <c r="EF220" s="181"/>
      <c r="EG220" s="181"/>
      <c r="EH220" s="181"/>
      <c r="EI220" s="181"/>
      <c r="EJ220" s="181"/>
      <c r="EK220" s="181"/>
      <c r="EL220" s="181"/>
      <c r="EM220" s="181"/>
      <c r="EN220" s="181"/>
      <c r="EO220" s="181"/>
      <c r="EP220" s="181"/>
      <c r="EQ220" s="181"/>
      <c r="ER220" s="181"/>
      <c r="ES220" s="181"/>
      <c r="ET220" s="181"/>
      <c r="EU220" s="181"/>
      <c r="EV220" s="181"/>
      <c r="EW220" s="181"/>
      <c r="EX220" s="181"/>
      <c r="EY220" s="181"/>
      <c r="EZ220" s="181"/>
      <c r="FA220" s="181"/>
      <c r="FB220" s="181"/>
      <c r="FC220" s="181"/>
      <c r="FD220" s="181"/>
      <c r="FE220" s="181"/>
      <c r="FF220" s="181"/>
      <c r="FG220" s="181"/>
      <c r="FH220" s="181"/>
      <c r="FI220" s="181"/>
      <c r="FJ220" s="181"/>
      <c r="FK220" s="181"/>
      <c r="FL220" s="181"/>
      <c r="FM220" s="181"/>
      <c r="FN220" s="181"/>
      <c r="FO220" s="181"/>
      <c r="FP220" s="181"/>
      <c r="FQ220" s="181"/>
      <c r="FR220" s="181"/>
      <c r="FS220" s="181"/>
      <c r="FT220" s="181"/>
      <c r="FU220" s="181"/>
      <c r="FV220" s="181"/>
      <c r="FW220" s="181"/>
      <c r="FX220" s="181"/>
      <c r="FY220" s="181"/>
      <c r="FZ220" s="181"/>
      <c r="GA220" s="181"/>
      <c r="GB220" s="181"/>
      <c r="GC220" s="181"/>
      <c r="GD220" s="181"/>
      <c r="GE220" s="181"/>
      <c r="GF220" s="181"/>
      <c r="GG220" s="181"/>
      <c r="GH220" s="181"/>
      <c r="GI220" s="181"/>
      <c r="GJ220" s="181"/>
      <c r="GK220" s="181"/>
      <c r="GL220" s="181"/>
      <c r="GM220" s="181"/>
      <c r="GN220" s="181"/>
      <c r="GO220" s="181"/>
      <c r="GP220" s="181"/>
      <c r="GQ220" s="181"/>
      <c r="GR220" s="181"/>
      <c r="GS220" s="181"/>
      <c r="GT220" s="181"/>
      <c r="GU220" s="181"/>
      <c r="GV220" s="181"/>
      <c r="GW220" s="181"/>
      <c r="GX220" s="181"/>
      <c r="GY220" s="181"/>
      <c r="GZ220" s="181"/>
      <c r="HA220" s="181"/>
      <c r="HB220" s="181"/>
      <c r="HC220" s="181"/>
      <c r="HD220" s="181"/>
      <c r="HE220" s="181"/>
      <c r="HF220" s="181"/>
      <c r="HG220" s="181"/>
      <c r="HH220" s="181"/>
      <c r="HI220" s="181"/>
      <c r="HJ220" s="181"/>
      <c r="HK220" s="181"/>
      <c r="HL220" s="181"/>
      <c r="HM220" s="181"/>
      <c r="HN220" s="181"/>
      <c r="HO220" s="181"/>
      <c r="HP220" s="181"/>
      <c r="HQ220" s="181"/>
      <c r="HR220" s="181"/>
      <c r="HS220" s="181"/>
      <c r="HT220" s="181"/>
      <c r="HU220" s="181"/>
      <c r="HV220" s="181"/>
      <c r="HW220" s="181"/>
      <c r="HX220" s="181"/>
      <c r="HY220" s="181"/>
      <c r="HZ220" s="181"/>
      <c r="IA220" s="181"/>
      <c r="IB220" s="181"/>
      <c r="IC220" s="181"/>
      <c r="ID220" s="181"/>
      <c r="IE220" s="181"/>
      <c r="IF220" s="181"/>
      <c r="IG220" s="181"/>
      <c r="IH220" s="181"/>
      <c r="II220" s="181"/>
      <c r="IJ220" s="181"/>
      <c r="IK220" s="181"/>
      <c r="IL220" s="181"/>
      <c r="IM220" s="181"/>
      <c r="IN220" s="181"/>
      <c r="IO220" s="181"/>
      <c r="IP220" s="181"/>
      <c r="IQ220" s="181"/>
      <c r="IR220" s="181"/>
      <c r="IS220" s="181"/>
      <c r="IT220" s="181"/>
      <c r="IU220" s="181"/>
      <c r="IV220" s="181"/>
      <c r="IW220" s="181"/>
      <c r="IX220" s="181"/>
      <c r="IY220" s="181"/>
      <c r="IZ220" s="181"/>
      <c r="JA220" s="181"/>
      <c r="JB220" s="181"/>
      <c r="JC220" s="181"/>
      <c r="JD220" s="181"/>
      <c r="JE220" s="181"/>
      <c r="JF220" s="181"/>
      <c r="JG220" s="181"/>
      <c r="JH220" s="181"/>
      <c r="JI220" s="181"/>
      <c r="JJ220" s="181"/>
      <c r="JK220" s="181"/>
      <c r="JL220" s="181"/>
      <c r="JM220" s="181"/>
      <c r="JN220" s="181"/>
      <c r="JO220" s="181"/>
      <c r="JP220" s="181"/>
      <c r="JQ220" s="181"/>
      <c r="JR220" s="181"/>
      <c r="JS220" s="181"/>
      <c r="JT220" s="181"/>
      <c r="JU220" s="181"/>
      <c r="JV220" s="181"/>
      <c r="JW220" s="181"/>
      <c r="JX220" s="181"/>
      <c r="JY220" s="181"/>
      <c r="JZ220" s="181"/>
      <c r="KA220" s="181"/>
      <c r="KB220" s="181"/>
      <c r="KC220" s="181"/>
      <c r="KD220" s="181"/>
      <c r="KE220" s="181"/>
      <c r="KF220" s="181"/>
      <c r="KG220" s="181"/>
      <c r="KH220" s="181"/>
      <c r="KI220" s="181"/>
      <c r="KJ220" s="181"/>
      <c r="KK220" s="181"/>
      <c r="KL220" s="181"/>
      <c r="KM220" s="181"/>
      <c r="KN220" s="181"/>
      <c r="KO220" s="181"/>
      <c r="KP220" s="181"/>
      <c r="KQ220" s="181"/>
      <c r="KR220" s="181"/>
      <c r="KS220" s="181"/>
      <c r="KT220" s="181"/>
      <c r="KU220" s="181"/>
      <c r="KV220" s="181"/>
      <c r="KW220" s="181"/>
      <c r="KX220" s="181"/>
      <c r="KY220" s="181"/>
      <c r="KZ220" s="181"/>
      <c r="LA220" s="181"/>
      <c r="LB220" s="181"/>
      <c r="LC220" s="181"/>
      <c r="LD220" s="181"/>
      <c r="LE220" s="181"/>
      <c r="LF220" s="181"/>
      <c r="LG220" s="181"/>
      <c r="LH220" s="181"/>
      <c r="LI220" s="181"/>
      <c r="LJ220" s="181"/>
      <c r="LK220" s="181"/>
      <c r="LL220" s="181"/>
      <c r="LM220" s="181"/>
      <c r="LN220" s="181"/>
      <c r="LO220" s="181"/>
      <c r="LP220" s="181"/>
      <c r="LQ220" s="181"/>
      <c r="LR220" s="181"/>
      <c r="LS220" s="181"/>
      <c r="LT220" s="181"/>
      <c r="LU220" s="181"/>
      <c r="LV220" s="181"/>
      <c r="LW220" s="181"/>
      <c r="LX220" s="181"/>
      <c r="LY220" s="181"/>
      <c r="LZ220" s="181"/>
      <c r="MA220" s="181"/>
      <c r="MB220" s="181"/>
      <c r="MC220" s="181"/>
      <c r="MD220" s="181"/>
      <c r="ME220" s="181"/>
      <c r="MF220" s="181"/>
      <c r="MG220" s="181"/>
      <c r="MH220" s="181"/>
      <c r="MI220" s="181"/>
      <c r="MJ220" s="181"/>
      <c r="MK220" s="181"/>
      <c r="ML220" s="181"/>
      <c r="MM220" s="181"/>
      <c r="MN220" s="181"/>
      <c r="MO220" s="181"/>
      <c r="MP220" s="181"/>
      <c r="MQ220" s="181"/>
      <c r="MR220" s="181"/>
      <c r="MS220" s="181"/>
      <c r="MT220" s="181"/>
      <c r="MU220" s="181"/>
      <c r="MV220" s="181"/>
      <c r="MW220" s="181"/>
      <c r="MX220" s="181"/>
      <c r="MY220" s="181"/>
      <c r="MZ220" s="181"/>
      <c r="NA220" s="181"/>
      <c r="NB220" s="181"/>
      <c r="NC220" s="181"/>
      <c r="ND220" s="181"/>
      <c r="NE220" s="181"/>
      <c r="NF220" s="181"/>
      <c r="NG220" s="181"/>
      <c r="NH220" s="181"/>
      <c r="NI220" s="181"/>
      <c r="NJ220" s="181"/>
      <c r="NK220" s="181"/>
      <c r="NL220" s="181"/>
      <c r="NM220" s="181"/>
      <c r="NN220" s="181"/>
      <c r="NO220" s="181"/>
      <c r="NP220" s="181"/>
      <c r="NQ220" s="181"/>
      <c r="NR220" s="181"/>
      <c r="NS220" s="181"/>
      <c r="NT220" s="181"/>
      <c r="NU220" s="181"/>
      <c r="NV220" s="181"/>
      <c r="NW220" s="181"/>
      <c r="NX220" s="181"/>
      <c r="NY220" s="181"/>
      <c r="NZ220" s="181"/>
      <c r="OA220" s="181"/>
      <c r="OB220" s="181"/>
      <c r="OC220" s="181"/>
      <c r="OD220" s="181"/>
      <c r="OE220" s="181"/>
      <c r="OF220" s="181"/>
      <c r="OG220" s="181"/>
      <c r="OH220" s="181"/>
      <c r="OI220" s="181"/>
      <c r="OJ220" s="181"/>
      <c r="OK220" s="181"/>
      <c r="OL220" s="181"/>
      <c r="OM220" s="181"/>
      <c r="ON220" s="181"/>
      <c r="OO220" s="181"/>
      <c r="OP220" s="181"/>
      <c r="OQ220" s="181"/>
      <c r="OR220" s="181"/>
      <c r="OS220" s="181"/>
      <c r="OT220" s="181"/>
      <c r="OU220" s="181"/>
      <c r="OV220" s="181"/>
      <c r="OW220" s="181"/>
      <c r="OX220" s="181"/>
      <c r="OY220" s="181"/>
      <c r="OZ220" s="181"/>
      <c r="PA220" s="181"/>
      <c r="PB220" s="181"/>
      <c r="PC220" s="181"/>
      <c r="PD220" s="181"/>
      <c r="PE220" s="181"/>
      <c r="PF220" s="181"/>
      <c r="PG220" s="181"/>
      <c r="PH220" s="181"/>
      <c r="PI220" s="181"/>
      <c r="PJ220" s="181"/>
      <c r="PK220" s="181"/>
      <c r="PL220" s="181"/>
      <c r="PM220" s="181"/>
      <c r="PN220" s="181"/>
      <c r="PO220" s="181"/>
      <c r="PP220" s="181"/>
      <c r="PQ220" s="181"/>
      <c r="PR220" s="181"/>
      <c r="PS220" s="181"/>
      <c r="PT220" s="181"/>
      <c r="PU220" s="181"/>
      <c r="PV220" s="181"/>
      <c r="PW220" s="181"/>
      <c r="PX220" s="181"/>
      <c r="PY220" s="181"/>
      <c r="PZ220" s="181"/>
      <c r="QA220" s="181"/>
      <c r="QB220" s="181"/>
      <c r="QC220" s="181"/>
      <c r="QD220" s="181"/>
      <c r="QE220" s="181"/>
      <c r="QF220" s="181"/>
      <c r="QG220" s="181"/>
      <c r="QH220" s="181"/>
      <c r="QI220" s="181"/>
      <c r="QJ220" s="181"/>
      <c r="QK220" s="181"/>
      <c r="QL220" s="181"/>
      <c r="QM220" s="181"/>
      <c r="QN220" s="181"/>
      <c r="QO220" s="181"/>
      <c r="QP220" s="181"/>
      <c r="QQ220" s="181"/>
      <c r="QR220" s="181"/>
      <c r="QS220" s="181"/>
    </row>
    <row r="221" spans="1:461">
      <c r="A221" s="82">
        <v>40770</v>
      </c>
      <c r="B221" s="66" t="s">
        <v>163</v>
      </c>
      <c r="C221" s="64" t="s">
        <v>76</v>
      </c>
      <c r="D221" s="65">
        <v>0.89097222222222217</v>
      </c>
      <c r="E221" s="66" t="s">
        <v>1785</v>
      </c>
      <c r="F221" s="66" t="s">
        <v>1786</v>
      </c>
      <c r="G221" s="94" t="s">
        <v>1787</v>
      </c>
      <c r="H221" s="94" t="s">
        <v>1788</v>
      </c>
      <c r="I221" s="64">
        <v>3773</v>
      </c>
      <c r="J221" s="65">
        <v>0.89583333333333337</v>
      </c>
      <c r="K221" s="66" t="s">
        <v>1789</v>
      </c>
      <c r="L221" s="66" t="s">
        <v>1790</v>
      </c>
      <c r="M221" s="94" t="s">
        <v>1791</v>
      </c>
      <c r="N221" s="94" t="s">
        <v>1792</v>
      </c>
      <c r="O221" s="64">
        <v>3771</v>
      </c>
      <c r="P221" s="83">
        <v>4.8611111111112049E-3</v>
      </c>
      <c r="Q221" s="84">
        <v>4.8611111124046147E-3</v>
      </c>
      <c r="R221" s="85">
        <v>1.4304823633281953</v>
      </c>
      <c r="S221" s="86">
        <v>41</v>
      </c>
      <c r="T221" s="87">
        <v>6</v>
      </c>
      <c r="U221" s="88" t="s">
        <v>1731</v>
      </c>
      <c r="V221" s="66" t="s">
        <v>1572</v>
      </c>
      <c r="W221" s="89">
        <v>36</v>
      </c>
      <c r="X221" s="88">
        <v>5920</v>
      </c>
      <c r="Y221" s="90">
        <v>9</v>
      </c>
      <c r="Z221" s="98" t="s">
        <v>827</v>
      </c>
      <c r="AA221" s="66" t="s">
        <v>778</v>
      </c>
      <c r="AB221" s="69">
        <v>1</v>
      </c>
      <c r="AC221" s="69" t="s">
        <v>95</v>
      </c>
      <c r="AD221" s="92"/>
      <c r="AE221" s="69">
        <v>3</v>
      </c>
      <c r="AF221" s="177" t="s">
        <v>1339</v>
      </c>
      <c r="AG221" s="94">
        <v>9</v>
      </c>
      <c r="AH221" s="64" t="s">
        <v>1028</v>
      </c>
      <c r="AI221" s="178"/>
      <c r="AJ221" s="178" t="s">
        <v>1793</v>
      </c>
      <c r="AK221" s="68"/>
      <c r="AL221" s="181"/>
      <c r="AM221" s="181"/>
      <c r="AN221" s="181"/>
      <c r="AO221" s="181"/>
      <c r="AP221" s="181"/>
      <c r="AQ221" s="181"/>
      <c r="AR221" s="181"/>
      <c r="AS221" s="181"/>
      <c r="AT221" s="181"/>
      <c r="AU221" s="181"/>
      <c r="AV221" s="181"/>
      <c r="AW221" s="181"/>
      <c r="AX221" s="181"/>
      <c r="AY221" s="181"/>
      <c r="AZ221" s="181"/>
      <c r="BA221" s="181"/>
      <c r="BB221" s="181"/>
      <c r="BC221" s="181"/>
      <c r="BD221" s="181"/>
      <c r="BE221" s="181"/>
      <c r="BF221" s="181"/>
      <c r="BG221" s="181"/>
      <c r="BH221" s="181"/>
      <c r="BI221" s="181"/>
      <c r="BJ221" s="181"/>
      <c r="BK221" s="181"/>
      <c r="BL221" s="181"/>
      <c r="BM221" s="181"/>
      <c r="BN221" s="181"/>
      <c r="BO221" s="181"/>
      <c r="BP221" s="181"/>
      <c r="BQ221" s="181"/>
      <c r="BR221" s="181"/>
      <c r="BS221" s="181"/>
      <c r="BT221" s="181"/>
      <c r="BU221" s="181"/>
      <c r="BV221" s="181"/>
      <c r="BW221" s="181"/>
      <c r="BX221" s="181"/>
      <c r="BY221" s="181"/>
      <c r="BZ221" s="181"/>
      <c r="CA221" s="181"/>
      <c r="CB221" s="181"/>
      <c r="CC221" s="181"/>
      <c r="CD221" s="181"/>
      <c r="CE221" s="181"/>
      <c r="CF221" s="181"/>
      <c r="CG221" s="181"/>
      <c r="CH221" s="181"/>
      <c r="CI221" s="181"/>
      <c r="CJ221" s="181"/>
      <c r="CK221" s="181"/>
      <c r="CL221" s="181"/>
      <c r="CM221" s="181"/>
      <c r="CN221" s="181"/>
      <c r="CO221" s="181"/>
      <c r="CP221" s="181"/>
      <c r="CQ221" s="181"/>
      <c r="CR221" s="181"/>
      <c r="CS221" s="181"/>
      <c r="CT221" s="181"/>
      <c r="CU221" s="181"/>
      <c r="CV221" s="181"/>
      <c r="CW221" s="181"/>
      <c r="CX221" s="181"/>
      <c r="CY221" s="181"/>
      <c r="CZ221" s="181"/>
      <c r="DA221" s="181"/>
      <c r="DB221" s="181"/>
      <c r="DC221" s="181"/>
      <c r="DD221" s="181"/>
      <c r="DE221" s="181"/>
      <c r="DF221" s="181"/>
      <c r="DG221" s="181"/>
      <c r="DH221" s="181"/>
      <c r="DI221" s="181"/>
      <c r="DJ221" s="181"/>
      <c r="DK221" s="181"/>
      <c r="DL221" s="181"/>
      <c r="DM221" s="181"/>
      <c r="DN221" s="181"/>
      <c r="DO221" s="181"/>
      <c r="DP221" s="181"/>
      <c r="DQ221" s="181"/>
      <c r="DR221" s="181"/>
      <c r="DS221" s="181"/>
      <c r="DT221" s="181"/>
      <c r="DU221" s="181"/>
      <c r="DV221" s="181"/>
      <c r="DW221" s="181"/>
      <c r="DX221" s="181"/>
      <c r="DY221" s="181"/>
      <c r="DZ221" s="181"/>
      <c r="EA221" s="181"/>
      <c r="EB221" s="181"/>
      <c r="EC221" s="181"/>
      <c r="ED221" s="181"/>
      <c r="EE221" s="181"/>
      <c r="EF221" s="181"/>
      <c r="EG221" s="181"/>
      <c r="EH221" s="181"/>
      <c r="EI221" s="181"/>
      <c r="EJ221" s="181"/>
      <c r="EK221" s="181"/>
      <c r="EL221" s="181"/>
      <c r="EM221" s="181"/>
      <c r="EN221" s="181"/>
      <c r="EO221" s="181"/>
      <c r="EP221" s="181"/>
      <c r="EQ221" s="181"/>
      <c r="ER221" s="181"/>
      <c r="ES221" s="181"/>
      <c r="ET221" s="181"/>
      <c r="EU221" s="181"/>
      <c r="EV221" s="181"/>
      <c r="EW221" s="181"/>
      <c r="EX221" s="181"/>
      <c r="EY221" s="181"/>
      <c r="EZ221" s="181"/>
      <c r="FA221" s="181"/>
      <c r="FB221" s="181"/>
      <c r="FC221" s="181"/>
      <c r="FD221" s="181"/>
      <c r="FE221" s="181"/>
      <c r="FF221" s="181"/>
      <c r="FG221" s="181"/>
      <c r="FH221" s="181"/>
      <c r="FI221" s="181"/>
      <c r="FJ221" s="181"/>
      <c r="FK221" s="181"/>
      <c r="FL221" s="181"/>
      <c r="FM221" s="181"/>
      <c r="FN221" s="181"/>
      <c r="FO221" s="181"/>
      <c r="FP221" s="181"/>
      <c r="FQ221" s="181"/>
      <c r="FR221" s="181"/>
      <c r="FS221" s="181"/>
      <c r="FT221" s="181"/>
      <c r="FU221" s="181"/>
      <c r="FV221" s="181"/>
      <c r="FW221" s="181"/>
      <c r="FX221" s="181"/>
      <c r="FY221" s="181"/>
      <c r="FZ221" s="181"/>
      <c r="GA221" s="181"/>
      <c r="GB221" s="181"/>
      <c r="GC221" s="181"/>
      <c r="GD221" s="181"/>
      <c r="GE221" s="181"/>
      <c r="GF221" s="181"/>
      <c r="GG221" s="181"/>
      <c r="GH221" s="181"/>
      <c r="GI221" s="181"/>
      <c r="GJ221" s="181"/>
      <c r="GK221" s="181"/>
      <c r="GL221" s="181"/>
      <c r="GM221" s="181"/>
      <c r="GN221" s="181"/>
      <c r="GO221" s="181"/>
      <c r="GP221" s="181"/>
      <c r="GQ221" s="181"/>
      <c r="GR221" s="181"/>
      <c r="GS221" s="181"/>
      <c r="GT221" s="181"/>
      <c r="GU221" s="181"/>
      <c r="GV221" s="181"/>
      <c r="GW221" s="181"/>
      <c r="GX221" s="181"/>
      <c r="GY221" s="181"/>
      <c r="GZ221" s="181"/>
      <c r="HA221" s="181"/>
      <c r="HB221" s="181"/>
      <c r="HC221" s="181"/>
      <c r="HD221" s="181"/>
      <c r="HE221" s="181"/>
      <c r="HF221" s="181"/>
      <c r="HG221" s="181"/>
      <c r="HH221" s="181"/>
      <c r="HI221" s="181"/>
      <c r="HJ221" s="181"/>
      <c r="HK221" s="181"/>
      <c r="HL221" s="181"/>
      <c r="HM221" s="181"/>
      <c r="HN221" s="181"/>
      <c r="HO221" s="181"/>
      <c r="HP221" s="181"/>
      <c r="HQ221" s="181"/>
      <c r="HR221" s="181"/>
      <c r="HS221" s="181"/>
      <c r="HT221" s="181"/>
      <c r="HU221" s="181"/>
      <c r="HV221" s="181"/>
      <c r="HW221" s="181"/>
      <c r="HX221" s="181"/>
      <c r="HY221" s="181"/>
      <c r="HZ221" s="181"/>
      <c r="IA221" s="181"/>
      <c r="IB221" s="181"/>
      <c r="IC221" s="181"/>
      <c r="ID221" s="181"/>
      <c r="IE221" s="181"/>
      <c r="IF221" s="181"/>
      <c r="IG221" s="181"/>
      <c r="IH221" s="181"/>
      <c r="II221" s="181"/>
      <c r="IJ221" s="181"/>
      <c r="IK221" s="181"/>
      <c r="IL221" s="181"/>
      <c r="IM221" s="181"/>
      <c r="IN221" s="181"/>
      <c r="IO221" s="181"/>
      <c r="IP221" s="181"/>
      <c r="IQ221" s="181"/>
      <c r="IR221" s="181"/>
      <c r="IS221" s="181"/>
      <c r="IT221" s="181"/>
      <c r="IU221" s="181"/>
      <c r="IV221" s="181"/>
      <c r="IW221" s="181"/>
      <c r="IX221" s="181"/>
      <c r="IY221" s="181"/>
      <c r="IZ221" s="181"/>
      <c r="JA221" s="181"/>
      <c r="JB221" s="181"/>
      <c r="JC221" s="181"/>
      <c r="JD221" s="181"/>
      <c r="JE221" s="181"/>
      <c r="JF221" s="181"/>
      <c r="JG221" s="181"/>
      <c r="JH221" s="181"/>
      <c r="JI221" s="181"/>
      <c r="JJ221" s="181"/>
      <c r="JK221" s="181"/>
      <c r="JL221" s="181"/>
      <c r="JM221" s="181"/>
      <c r="JN221" s="181"/>
      <c r="JO221" s="181"/>
      <c r="JP221" s="181"/>
      <c r="JQ221" s="181"/>
      <c r="JR221" s="181"/>
      <c r="JS221" s="181"/>
      <c r="JT221" s="181"/>
      <c r="JU221" s="181"/>
      <c r="JV221" s="181"/>
      <c r="JW221" s="181"/>
      <c r="JX221" s="181"/>
      <c r="JY221" s="181"/>
      <c r="JZ221" s="181"/>
      <c r="KA221" s="181"/>
      <c r="KB221" s="181"/>
      <c r="KC221" s="181"/>
      <c r="KD221" s="181"/>
      <c r="KE221" s="181"/>
      <c r="KF221" s="181"/>
      <c r="KG221" s="181"/>
      <c r="KH221" s="181"/>
      <c r="KI221" s="181"/>
      <c r="KJ221" s="181"/>
      <c r="KK221" s="181"/>
      <c r="KL221" s="181"/>
      <c r="KM221" s="181"/>
      <c r="KN221" s="181"/>
      <c r="KO221" s="181"/>
      <c r="KP221" s="181"/>
      <c r="KQ221" s="181"/>
      <c r="KR221" s="181"/>
      <c r="KS221" s="181"/>
      <c r="KT221" s="181"/>
      <c r="KU221" s="181"/>
      <c r="KV221" s="181"/>
      <c r="KW221" s="181"/>
      <c r="KX221" s="181"/>
      <c r="KY221" s="181"/>
      <c r="KZ221" s="181"/>
      <c r="LA221" s="181"/>
      <c r="LB221" s="181"/>
      <c r="LC221" s="181"/>
      <c r="LD221" s="181"/>
      <c r="LE221" s="181"/>
      <c r="LF221" s="181"/>
      <c r="LG221" s="181"/>
      <c r="LH221" s="181"/>
      <c r="LI221" s="181"/>
      <c r="LJ221" s="181"/>
      <c r="LK221" s="181"/>
      <c r="LL221" s="181"/>
      <c r="LM221" s="181"/>
      <c r="LN221" s="181"/>
      <c r="LO221" s="181"/>
      <c r="LP221" s="181"/>
      <c r="LQ221" s="181"/>
      <c r="LR221" s="181"/>
      <c r="LS221" s="181"/>
      <c r="LT221" s="181"/>
      <c r="LU221" s="181"/>
      <c r="LV221" s="181"/>
      <c r="LW221" s="181"/>
      <c r="LX221" s="181"/>
      <c r="LY221" s="181"/>
      <c r="LZ221" s="181"/>
      <c r="MA221" s="181"/>
      <c r="MB221" s="181"/>
      <c r="MC221" s="181"/>
      <c r="MD221" s="181"/>
      <c r="ME221" s="181"/>
      <c r="MF221" s="181"/>
      <c r="MG221" s="181"/>
      <c r="MH221" s="181"/>
      <c r="MI221" s="181"/>
      <c r="MJ221" s="181"/>
      <c r="MK221" s="181"/>
      <c r="ML221" s="181"/>
      <c r="MM221" s="181"/>
      <c r="MN221" s="181"/>
      <c r="MO221" s="181"/>
      <c r="MP221" s="181"/>
      <c r="MQ221" s="181"/>
      <c r="MR221" s="181"/>
      <c r="MS221" s="181"/>
      <c r="MT221" s="181"/>
      <c r="MU221" s="181"/>
      <c r="MV221" s="181"/>
      <c r="MW221" s="181"/>
      <c r="MX221" s="181"/>
      <c r="MY221" s="181"/>
      <c r="MZ221" s="181"/>
      <c r="NA221" s="181"/>
      <c r="NB221" s="181"/>
      <c r="NC221" s="181"/>
      <c r="ND221" s="181"/>
      <c r="NE221" s="181"/>
      <c r="NF221" s="181"/>
      <c r="NG221" s="181"/>
      <c r="NH221" s="181"/>
      <c r="NI221" s="181"/>
      <c r="NJ221" s="181"/>
      <c r="NK221" s="181"/>
      <c r="NL221" s="181"/>
      <c r="NM221" s="181"/>
      <c r="NN221" s="181"/>
      <c r="NO221" s="181"/>
      <c r="NP221" s="181"/>
      <c r="NQ221" s="181"/>
      <c r="NR221" s="181"/>
      <c r="NS221" s="181"/>
      <c r="NT221" s="181"/>
      <c r="NU221" s="181"/>
      <c r="NV221" s="181"/>
      <c r="NW221" s="181"/>
      <c r="NX221" s="181"/>
      <c r="NY221" s="181"/>
      <c r="NZ221" s="181"/>
      <c r="OA221" s="181"/>
      <c r="OB221" s="181"/>
      <c r="OC221" s="181"/>
      <c r="OD221" s="181"/>
      <c r="OE221" s="181"/>
      <c r="OF221" s="181"/>
      <c r="OG221" s="181"/>
      <c r="OH221" s="181"/>
      <c r="OI221" s="181"/>
      <c r="OJ221" s="181"/>
      <c r="OK221" s="181"/>
      <c r="OL221" s="181"/>
      <c r="OM221" s="181"/>
      <c r="ON221" s="181"/>
      <c r="OO221" s="181"/>
      <c r="OP221" s="181"/>
      <c r="OQ221" s="181"/>
      <c r="OR221" s="181"/>
      <c r="OS221" s="181"/>
      <c r="OT221" s="181"/>
      <c r="OU221" s="181"/>
      <c r="OV221" s="181"/>
      <c r="OW221" s="181"/>
      <c r="OX221" s="181"/>
      <c r="OY221" s="181"/>
      <c r="OZ221" s="181"/>
      <c r="PA221" s="181"/>
      <c r="PB221" s="181"/>
      <c r="PC221" s="181"/>
      <c r="PD221" s="181"/>
      <c r="PE221" s="181"/>
      <c r="PF221" s="181"/>
      <c r="PG221" s="181"/>
      <c r="PH221" s="181"/>
      <c r="PI221" s="181"/>
      <c r="PJ221" s="181"/>
      <c r="PK221" s="181"/>
      <c r="PL221" s="181"/>
      <c r="PM221" s="181"/>
      <c r="PN221" s="181"/>
      <c r="PO221" s="181"/>
      <c r="PP221" s="181"/>
      <c r="PQ221" s="181"/>
      <c r="PR221" s="181"/>
      <c r="PS221" s="181"/>
      <c r="PT221" s="181"/>
      <c r="PU221" s="181"/>
      <c r="PV221" s="181"/>
      <c r="PW221" s="181"/>
      <c r="PX221" s="181"/>
      <c r="PY221" s="181"/>
      <c r="PZ221" s="181"/>
      <c r="QA221" s="181"/>
      <c r="QB221" s="181"/>
      <c r="QC221" s="181"/>
      <c r="QD221" s="181"/>
      <c r="QE221" s="181"/>
      <c r="QF221" s="181"/>
      <c r="QG221" s="181"/>
      <c r="QH221" s="181"/>
      <c r="QI221" s="181"/>
      <c r="QJ221" s="181"/>
      <c r="QK221" s="181"/>
      <c r="QL221" s="181"/>
      <c r="QM221" s="181"/>
      <c r="QN221" s="181"/>
      <c r="QO221" s="181"/>
      <c r="QP221" s="181"/>
      <c r="QQ221" s="181"/>
      <c r="QR221" s="181"/>
      <c r="QS221" s="181"/>
    </row>
    <row r="222" spans="1:461">
      <c r="A222" s="82">
        <v>40770</v>
      </c>
      <c r="B222" s="66" t="s">
        <v>163</v>
      </c>
      <c r="C222" s="64" t="s">
        <v>76</v>
      </c>
      <c r="D222" s="65">
        <v>0.89583333333333337</v>
      </c>
      <c r="E222" s="66" t="s">
        <v>1789</v>
      </c>
      <c r="F222" s="66" t="s">
        <v>1790</v>
      </c>
      <c r="G222" s="94" t="s">
        <v>1791</v>
      </c>
      <c r="H222" s="94" t="s">
        <v>1792</v>
      </c>
      <c r="I222" s="64">
        <v>3771</v>
      </c>
      <c r="J222" s="65">
        <v>0.92222222222222217</v>
      </c>
      <c r="K222" s="66" t="s">
        <v>1794</v>
      </c>
      <c r="L222" s="66" t="s">
        <v>1795</v>
      </c>
      <c r="M222" s="94" t="s">
        <v>1796</v>
      </c>
      <c r="N222" s="94" t="s">
        <v>1797</v>
      </c>
      <c r="O222" s="64">
        <v>3772</v>
      </c>
      <c r="P222" s="83">
        <v>2.6388888888888795E-2</v>
      </c>
      <c r="Q222" s="84">
        <v>2.6388888887595385E-2</v>
      </c>
      <c r="R222" s="85">
        <v>6.0196804295849624</v>
      </c>
      <c r="S222" s="86">
        <v>41</v>
      </c>
      <c r="T222" s="87">
        <v>6</v>
      </c>
      <c r="U222" s="88" t="s">
        <v>1731</v>
      </c>
      <c r="V222" s="66" t="s">
        <v>1572</v>
      </c>
      <c r="W222" s="89">
        <v>36</v>
      </c>
      <c r="X222" s="88">
        <v>5920</v>
      </c>
      <c r="Y222" s="90">
        <v>9</v>
      </c>
      <c r="Z222" s="98" t="s">
        <v>827</v>
      </c>
      <c r="AA222" s="66" t="s">
        <v>778</v>
      </c>
      <c r="AB222" s="182">
        <v>6</v>
      </c>
      <c r="AC222" s="69" t="s">
        <v>95</v>
      </c>
      <c r="AD222" s="92"/>
      <c r="AE222" s="69">
        <v>3</v>
      </c>
      <c r="AF222" s="177" t="s">
        <v>1339</v>
      </c>
      <c r="AG222" s="94">
        <v>9</v>
      </c>
      <c r="AH222" s="64" t="s">
        <v>1028</v>
      </c>
      <c r="AI222" s="178">
        <v>22</v>
      </c>
      <c r="AJ222" s="178" t="s">
        <v>1798</v>
      </c>
      <c r="AK222" s="68"/>
      <c r="AL222" s="181"/>
      <c r="AM222" s="181"/>
      <c r="AN222" s="181"/>
      <c r="AO222" s="181"/>
      <c r="AP222" s="181"/>
      <c r="AQ222" s="181"/>
      <c r="AR222" s="181"/>
      <c r="AS222" s="181"/>
      <c r="AT222" s="181"/>
      <c r="AU222" s="181"/>
      <c r="AV222" s="181"/>
      <c r="AW222" s="181"/>
      <c r="AX222" s="181"/>
      <c r="AY222" s="181"/>
      <c r="AZ222" s="181"/>
      <c r="BA222" s="181"/>
      <c r="BB222" s="181"/>
      <c r="BC222" s="181"/>
      <c r="BD222" s="181"/>
      <c r="BE222" s="181"/>
      <c r="BF222" s="181"/>
      <c r="BG222" s="181"/>
      <c r="BH222" s="181"/>
      <c r="BI222" s="181"/>
      <c r="BJ222" s="181"/>
      <c r="BK222" s="181"/>
      <c r="BL222" s="181"/>
      <c r="BM222" s="181"/>
      <c r="BN222" s="181"/>
      <c r="BO222" s="181"/>
      <c r="BP222" s="181"/>
      <c r="BQ222" s="181"/>
      <c r="BR222" s="181"/>
      <c r="BS222" s="181"/>
      <c r="BT222" s="181"/>
      <c r="BU222" s="181"/>
      <c r="BV222" s="181"/>
      <c r="BW222" s="181"/>
      <c r="BX222" s="181"/>
      <c r="BY222" s="181"/>
      <c r="BZ222" s="181"/>
      <c r="CA222" s="181"/>
      <c r="CB222" s="181"/>
      <c r="CC222" s="181"/>
      <c r="CD222" s="181"/>
      <c r="CE222" s="181"/>
      <c r="CF222" s="181"/>
      <c r="CG222" s="181"/>
      <c r="CH222" s="181"/>
      <c r="CI222" s="181"/>
      <c r="CJ222" s="181"/>
      <c r="CK222" s="181"/>
      <c r="CL222" s="181"/>
      <c r="CM222" s="181"/>
      <c r="CN222" s="181"/>
      <c r="CO222" s="181"/>
      <c r="CP222" s="181"/>
      <c r="CQ222" s="181"/>
      <c r="CR222" s="181"/>
      <c r="CS222" s="181"/>
      <c r="CT222" s="181"/>
      <c r="CU222" s="181"/>
      <c r="CV222" s="181"/>
      <c r="CW222" s="181"/>
      <c r="CX222" s="181"/>
      <c r="CY222" s="181"/>
      <c r="CZ222" s="181"/>
      <c r="DA222" s="181"/>
      <c r="DB222" s="181"/>
      <c r="DC222" s="181"/>
      <c r="DD222" s="181"/>
      <c r="DE222" s="181"/>
      <c r="DF222" s="181"/>
      <c r="DG222" s="181"/>
      <c r="DH222" s="181"/>
      <c r="DI222" s="181"/>
      <c r="DJ222" s="181"/>
      <c r="DK222" s="181"/>
      <c r="DL222" s="181"/>
      <c r="DM222" s="181"/>
      <c r="DN222" s="181"/>
      <c r="DO222" s="181"/>
      <c r="DP222" s="181"/>
      <c r="DQ222" s="181"/>
      <c r="DR222" s="181"/>
      <c r="DS222" s="181"/>
      <c r="DT222" s="181"/>
      <c r="DU222" s="181"/>
      <c r="DV222" s="181"/>
      <c r="DW222" s="181"/>
      <c r="DX222" s="181"/>
      <c r="DY222" s="181"/>
      <c r="DZ222" s="181"/>
      <c r="EA222" s="181"/>
      <c r="EB222" s="181"/>
      <c r="EC222" s="181"/>
      <c r="ED222" s="181"/>
      <c r="EE222" s="181"/>
      <c r="EF222" s="181"/>
      <c r="EG222" s="181"/>
      <c r="EH222" s="181"/>
      <c r="EI222" s="181"/>
      <c r="EJ222" s="181"/>
      <c r="EK222" s="181"/>
      <c r="EL222" s="181"/>
      <c r="EM222" s="181"/>
      <c r="EN222" s="181"/>
      <c r="EO222" s="181"/>
      <c r="EP222" s="181"/>
      <c r="EQ222" s="181"/>
      <c r="ER222" s="181"/>
      <c r="ES222" s="181"/>
      <c r="ET222" s="181"/>
      <c r="EU222" s="181"/>
      <c r="EV222" s="181"/>
      <c r="EW222" s="181"/>
      <c r="EX222" s="181"/>
      <c r="EY222" s="181"/>
      <c r="EZ222" s="181"/>
      <c r="FA222" s="181"/>
      <c r="FB222" s="181"/>
      <c r="FC222" s="181"/>
      <c r="FD222" s="181"/>
      <c r="FE222" s="181"/>
      <c r="FF222" s="181"/>
      <c r="FG222" s="181"/>
      <c r="FH222" s="181"/>
      <c r="FI222" s="181"/>
      <c r="FJ222" s="181"/>
      <c r="FK222" s="181"/>
      <c r="FL222" s="181"/>
      <c r="FM222" s="181"/>
      <c r="FN222" s="181"/>
      <c r="FO222" s="181"/>
      <c r="FP222" s="181"/>
      <c r="FQ222" s="181"/>
      <c r="FR222" s="181"/>
      <c r="FS222" s="181"/>
      <c r="FT222" s="181"/>
      <c r="FU222" s="181"/>
      <c r="FV222" s="181"/>
      <c r="FW222" s="181"/>
      <c r="FX222" s="181"/>
      <c r="FY222" s="181"/>
      <c r="FZ222" s="181"/>
      <c r="GA222" s="181"/>
      <c r="GB222" s="181"/>
      <c r="GC222" s="181"/>
      <c r="GD222" s="181"/>
      <c r="GE222" s="181"/>
      <c r="GF222" s="181"/>
      <c r="GG222" s="181"/>
      <c r="GH222" s="181"/>
      <c r="GI222" s="181"/>
      <c r="GJ222" s="181"/>
      <c r="GK222" s="181"/>
      <c r="GL222" s="181"/>
      <c r="GM222" s="181"/>
      <c r="GN222" s="181"/>
      <c r="GO222" s="181"/>
      <c r="GP222" s="181"/>
      <c r="GQ222" s="181"/>
      <c r="GR222" s="181"/>
      <c r="GS222" s="181"/>
      <c r="GT222" s="181"/>
      <c r="GU222" s="181"/>
      <c r="GV222" s="181"/>
      <c r="GW222" s="181"/>
      <c r="GX222" s="181"/>
      <c r="GY222" s="181"/>
      <c r="GZ222" s="181"/>
      <c r="HA222" s="181"/>
      <c r="HB222" s="181"/>
      <c r="HC222" s="181"/>
      <c r="HD222" s="181"/>
      <c r="HE222" s="181"/>
      <c r="HF222" s="181"/>
      <c r="HG222" s="181"/>
      <c r="HH222" s="181"/>
      <c r="HI222" s="181"/>
      <c r="HJ222" s="181"/>
      <c r="HK222" s="181"/>
      <c r="HL222" s="181"/>
      <c r="HM222" s="181"/>
      <c r="HN222" s="181"/>
      <c r="HO222" s="181"/>
      <c r="HP222" s="181"/>
      <c r="HQ222" s="181"/>
      <c r="HR222" s="181"/>
      <c r="HS222" s="181"/>
      <c r="HT222" s="181"/>
      <c r="HU222" s="181"/>
      <c r="HV222" s="181"/>
      <c r="HW222" s="181"/>
      <c r="HX222" s="181"/>
      <c r="HY222" s="181"/>
      <c r="HZ222" s="181"/>
      <c r="IA222" s="181"/>
      <c r="IB222" s="181"/>
      <c r="IC222" s="181"/>
      <c r="ID222" s="181"/>
      <c r="IE222" s="181"/>
      <c r="IF222" s="181"/>
      <c r="IG222" s="181"/>
      <c r="IH222" s="181"/>
      <c r="II222" s="181"/>
      <c r="IJ222" s="181"/>
      <c r="IK222" s="181"/>
      <c r="IL222" s="181"/>
      <c r="IM222" s="181"/>
      <c r="IN222" s="181"/>
      <c r="IO222" s="181"/>
      <c r="IP222" s="181"/>
      <c r="IQ222" s="181"/>
      <c r="IR222" s="181"/>
      <c r="IS222" s="181"/>
      <c r="IT222" s="181"/>
      <c r="IU222" s="181"/>
      <c r="IV222" s="181"/>
      <c r="IW222" s="181"/>
      <c r="IX222" s="181"/>
      <c r="IY222" s="181"/>
      <c r="IZ222" s="181"/>
      <c r="JA222" s="181"/>
      <c r="JB222" s="181"/>
      <c r="JC222" s="181"/>
      <c r="JD222" s="181"/>
      <c r="JE222" s="181"/>
      <c r="JF222" s="181"/>
      <c r="JG222" s="181"/>
      <c r="JH222" s="181"/>
      <c r="JI222" s="181"/>
      <c r="JJ222" s="181"/>
      <c r="JK222" s="181"/>
      <c r="JL222" s="181"/>
      <c r="JM222" s="181"/>
      <c r="JN222" s="181"/>
      <c r="JO222" s="181"/>
      <c r="JP222" s="181"/>
      <c r="JQ222" s="181"/>
      <c r="JR222" s="181"/>
      <c r="JS222" s="181"/>
      <c r="JT222" s="181"/>
      <c r="JU222" s="181"/>
      <c r="JV222" s="181"/>
      <c r="JW222" s="181"/>
      <c r="JX222" s="181"/>
      <c r="JY222" s="181"/>
      <c r="JZ222" s="181"/>
      <c r="KA222" s="181"/>
      <c r="KB222" s="181"/>
      <c r="KC222" s="181"/>
      <c r="KD222" s="181"/>
      <c r="KE222" s="181"/>
      <c r="KF222" s="181"/>
      <c r="KG222" s="181"/>
      <c r="KH222" s="181"/>
      <c r="KI222" s="181"/>
      <c r="KJ222" s="181"/>
      <c r="KK222" s="181"/>
      <c r="KL222" s="181"/>
      <c r="KM222" s="181"/>
      <c r="KN222" s="181"/>
      <c r="KO222" s="181"/>
      <c r="KP222" s="181"/>
      <c r="KQ222" s="181"/>
      <c r="KR222" s="181"/>
      <c r="KS222" s="181"/>
      <c r="KT222" s="181"/>
      <c r="KU222" s="181"/>
      <c r="KV222" s="181"/>
      <c r="KW222" s="181"/>
      <c r="KX222" s="181"/>
      <c r="KY222" s="181"/>
      <c r="KZ222" s="181"/>
      <c r="LA222" s="181"/>
      <c r="LB222" s="181"/>
      <c r="LC222" s="181"/>
      <c r="LD222" s="181"/>
      <c r="LE222" s="181"/>
      <c r="LF222" s="181"/>
      <c r="LG222" s="181"/>
      <c r="LH222" s="181"/>
      <c r="LI222" s="181"/>
      <c r="LJ222" s="181"/>
      <c r="LK222" s="181"/>
      <c r="LL222" s="181"/>
      <c r="LM222" s="181"/>
      <c r="LN222" s="181"/>
      <c r="LO222" s="181"/>
      <c r="LP222" s="181"/>
      <c r="LQ222" s="181"/>
      <c r="LR222" s="181"/>
      <c r="LS222" s="181"/>
      <c r="LT222" s="181"/>
      <c r="LU222" s="181"/>
      <c r="LV222" s="181"/>
      <c r="LW222" s="181"/>
      <c r="LX222" s="181"/>
      <c r="LY222" s="181"/>
      <c r="LZ222" s="181"/>
      <c r="MA222" s="181"/>
      <c r="MB222" s="181"/>
      <c r="MC222" s="181"/>
      <c r="MD222" s="181"/>
      <c r="ME222" s="181"/>
      <c r="MF222" s="181"/>
      <c r="MG222" s="181"/>
      <c r="MH222" s="181"/>
      <c r="MI222" s="181"/>
      <c r="MJ222" s="181"/>
      <c r="MK222" s="181"/>
      <c r="ML222" s="181"/>
      <c r="MM222" s="181"/>
      <c r="MN222" s="181"/>
      <c r="MO222" s="181"/>
      <c r="MP222" s="181"/>
      <c r="MQ222" s="181"/>
      <c r="MR222" s="181"/>
      <c r="MS222" s="181"/>
      <c r="MT222" s="181"/>
      <c r="MU222" s="181"/>
      <c r="MV222" s="181"/>
      <c r="MW222" s="181"/>
      <c r="MX222" s="181"/>
      <c r="MY222" s="181"/>
      <c r="MZ222" s="181"/>
      <c r="NA222" s="181"/>
      <c r="NB222" s="181"/>
      <c r="NC222" s="181"/>
      <c r="ND222" s="181"/>
      <c r="NE222" s="181"/>
      <c r="NF222" s="181"/>
      <c r="NG222" s="181"/>
      <c r="NH222" s="181"/>
      <c r="NI222" s="181"/>
      <c r="NJ222" s="181"/>
      <c r="NK222" s="181"/>
      <c r="NL222" s="181"/>
      <c r="NM222" s="181"/>
      <c r="NN222" s="181"/>
      <c r="NO222" s="181"/>
      <c r="NP222" s="181"/>
      <c r="NQ222" s="181"/>
      <c r="NR222" s="181"/>
      <c r="NS222" s="181"/>
      <c r="NT222" s="181"/>
      <c r="NU222" s="181"/>
      <c r="NV222" s="181"/>
      <c r="NW222" s="181"/>
      <c r="NX222" s="181"/>
      <c r="NY222" s="181"/>
      <c r="NZ222" s="181"/>
      <c r="OA222" s="181"/>
      <c r="OB222" s="181"/>
      <c r="OC222" s="181"/>
      <c r="OD222" s="181"/>
      <c r="OE222" s="181"/>
      <c r="OF222" s="181"/>
      <c r="OG222" s="181"/>
      <c r="OH222" s="181"/>
      <c r="OI222" s="181"/>
      <c r="OJ222" s="181"/>
      <c r="OK222" s="181"/>
      <c r="OL222" s="181"/>
      <c r="OM222" s="181"/>
      <c r="ON222" s="181"/>
      <c r="OO222" s="181"/>
      <c r="OP222" s="181"/>
      <c r="OQ222" s="181"/>
      <c r="OR222" s="181"/>
      <c r="OS222" s="181"/>
      <c r="OT222" s="181"/>
      <c r="OU222" s="181"/>
      <c r="OV222" s="181"/>
      <c r="OW222" s="181"/>
      <c r="OX222" s="181"/>
      <c r="OY222" s="181"/>
      <c r="OZ222" s="181"/>
      <c r="PA222" s="181"/>
      <c r="PB222" s="181"/>
      <c r="PC222" s="181"/>
      <c r="PD222" s="181"/>
      <c r="PE222" s="181"/>
      <c r="PF222" s="181"/>
      <c r="PG222" s="181"/>
      <c r="PH222" s="181"/>
      <c r="PI222" s="181"/>
      <c r="PJ222" s="181"/>
      <c r="PK222" s="181"/>
      <c r="PL222" s="181"/>
      <c r="PM222" s="181"/>
      <c r="PN222" s="181"/>
      <c r="PO222" s="181"/>
      <c r="PP222" s="181"/>
      <c r="PQ222" s="181"/>
      <c r="PR222" s="181"/>
      <c r="PS222" s="181"/>
      <c r="PT222" s="181"/>
      <c r="PU222" s="181"/>
      <c r="PV222" s="181"/>
      <c r="PW222" s="181"/>
      <c r="PX222" s="181"/>
      <c r="PY222" s="181"/>
      <c r="PZ222" s="181"/>
      <c r="QA222" s="181"/>
      <c r="QB222" s="181"/>
      <c r="QC222" s="181"/>
      <c r="QD222" s="181"/>
      <c r="QE222" s="181"/>
      <c r="QF222" s="181"/>
      <c r="QG222" s="181"/>
      <c r="QH222" s="181"/>
      <c r="QI222" s="181"/>
      <c r="QJ222" s="181"/>
      <c r="QK222" s="181"/>
      <c r="QL222" s="181"/>
      <c r="QM222" s="181"/>
      <c r="QN222" s="181"/>
      <c r="QO222" s="181"/>
      <c r="QP222" s="181"/>
      <c r="QQ222" s="181"/>
      <c r="QR222" s="181"/>
      <c r="QS222" s="181"/>
    </row>
    <row r="223" spans="1:461">
      <c r="A223" s="82">
        <v>40770</v>
      </c>
      <c r="B223" s="66" t="s">
        <v>163</v>
      </c>
      <c r="C223" s="64" t="s">
        <v>76</v>
      </c>
      <c r="D223" s="65">
        <v>0.92222222222222217</v>
      </c>
      <c r="E223" s="66" t="s">
        <v>1794</v>
      </c>
      <c r="F223" s="66" t="s">
        <v>1795</v>
      </c>
      <c r="G223" s="94" t="s">
        <v>1796</v>
      </c>
      <c r="H223" s="94" t="s">
        <v>1797</v>
      </c>
      <c r="I223" s="64">
        <v>3772</v>
      </c>
      <c r="J223" s="65">
        <v>0.93888888888888899</v>
      </c>
      <c r="K223" s="66" t="s">
        <v>1799</v>
      </c>
      <c r="L223" s="66" t="s">
        <v>1800</v>
      </c>
      <c r="M223" s="94" t="s">
        <v>1801</v>
      </c>
      <c r="N223" s="94" t="s">
        <v>1802</v>
      </c>
      <c r="O223" s="64">
        <v>3776</v>
      </c>
      <c r="P223" s="83">
        <v>1.6666666666666829E-2</v>
      </c>
      <c r="Q223" s="84">
        <v>1.6666666662786156E-2</v>
      </c>
      <c r="R223" s="85">
        <v>3.9978756907926551</v>
      </c>
      <c r="S223" s="86">
        <v>40</v>
      </c>
      <c r="T223" s="87">
        <v>6</v>
      </c>
      <c r="U223" s="88" t="s">
        <v>1731</v>
      </c>
      <c r="V223" s="66" t="s">
        <v>1572</v>
      </c>
      <c r="W223" s="89">
        <v>36</v>
      </c>
      <c r="X223" s="88">
        <v>5920</v>
      </c>
      <c r="Y223" s="90">
        <v>9</v>
      </c>
      <c r="Z223" s="98" t="s">
        <v>827</v>
      </c>
      <c r="AA223" s="66" t="s">
        <v>778</v>
      </c>
      <c r="AB223" s="69">
        <v>6</v>
      </c>
      <c r="AC223" s="69" t="s">
        <v>95</v>
      </c>
      <c r="AD223" s="92"/>
      <c r="AE223" s="69">
        <v>3</v>
      </c>
      <c r="AF223" s="177" t="s">
        <v>1339</v>
      </c>
      <c r="AG223" s="94">
        <v>9</v>
      </c>
      <c r="AH223" s="64" t="s">
        <v>1028</v>
      </c>
      <c r="AI223" s="178"/>
      <c r="AJ223" s="178" t="s">
        <v>1803</v>
      </c>
      <c r="AK223" s="68"/>
      <c r="AL223" s="181"/>
      <c r="AM223" s="181"/>
      <c r="AN223" s="181"/>
      <c r="AO223" s="181"/>
      <c r="AP223" s="181"/>
      <c r="AQ223" s="181"/>
      <c r="AR223" s="181"/>
      <c r="AS223" s="181"/>
      <c r="AT223" s="181"/>
      <c r="AU223" s="181"/>
      <c r="AV223" s="181"/>
      <c r="AW223" s="181"/>
      <c r="AX223" s="181"/>
      <c r="AY223" s="181"/>
      <c r="AZ223" s="181"/>
      <c r="BA223" s="181"/>
      <c r="BB223" s="181"/>
      <c r="BC223" s="181"/>
      <c r="BD223" s="181"/>
      <c r="BE223" s="181"/>
      <c r="BF223" s="181"/>
      <c r="BG223" s="181"/>
      <c r="BH223" s="181"/>
      <c r="BI223" s="181"/>
      <c r="BJ223" s="181"/>
      <c r="BK223" s="181"/>
      <c r="BL223" s="181"/>
      <c r="BM223" s="181"/>
      <c r="BN223" s="181"/>
      <c r="BO223" s="181"/>
      <c r="BP223" s="181"/>
      <c r="BQ223" s="181"/>
      <c r="BR223" s="181"/>
      <c r="BS223" s="181"/>
      <c r="BT223" s="181"/>
      <c r="BU223" s="181"/>
      <c r="BV223" s="181"/>
      <c r="BW223" s="181"/>
      <c r="BX223" s="181"/>
      <c r="BY223" s="181"/>
      <c r="BZ223" s="181"/>
      <c r="CA223" s="181"/>
      <c r="CB223" s="181"/>
      <c r="CC223" s="181"/>
      <c r="CD223" s="181"/>
      <c r="CE223" s="181"/>
      <c r="CF223" s="181"/>
      <c r="CG223" s="181"/>
      <c r="CH223" s="181"/>
      <c r="CI223" s="181"/>
      <c r="CJ223" s="181"/>
      <c r="CK223" s="181"/>
      <c r="CL223" s="181"/>
      <c r="CM223" s="181"/>
      <c r="CN223" s="181"/>
      <c r="CO223" s="181"/>
      <c r="CP223" s="181"/>
      <c r="CQ223" s="181"/>
      <c r="CR223" s="181"/>
      <c r="CS223" s="181"/>
      <c r="CT223" s="181"/>
      <c r="CU223" s="181"/>
      <c r="CV223" s="181"/>
      <c r="CW223" s="181"/>
      <c r="CX223" s="181"/>
      <c r="CY223" s="181"/>
      <c r="CZ223" s="181"/>
      <c r="DA223" s="181"/>
      <c r="DB223" s="181"/>
      <c r="DC223" s="181"/>
      <c r="DD223" s="181"/>
      <c r="DE223" s="181"/>
      <c r="DF223" s="181"/>
      <c r="DG223" s="181"/>
      <c r="DH223" s="181"/>
      <c r="DI223" s="181"/>
      <c r="DJ223" s="181"/>
      <c r="DK223" s="181"/>
      <c r="DL223" s="181"/>
      <c r="DM223" s="181"/>
      <c r="DN223" s="181"/>
      <c r="DO223" s="181"/>
      <c r="DP223" s="181"/>
      <c r="DQ223" s="181"/>
      <c r="DR223" s="181"/>
      <c r="DS223" s="181"/>
      <c r="DT223" s="181"/>
      <c r="DU223" s="181"/>
      <c r="DV223" s="181"/>
      <c r="DW223" s="181"/>
      <c r="DX223" s="181"/>
      <c r="DY223" s="181"/>
      <c r="DZ223" s="181"/>
      <c r="EA223" s="181"/>
      <c r="EB223" s="181"/>
      <c r="EC223" s="181"/>
      <c r="ED223" s="181"/>
      <c r="EE223" s="181"/>
      <c r="EF223" s="181"/>
      <c r="EG223" s="181"/>
      <c r="EH223" s="181"/>
      <c r="EI223" s="181"/>
      <c r="EJ223" s="181"/>
      <c r="EK223" s="181"/>
      <c r="EL223" s="181"/>
      <c r="EM223" s="181"/>
      <c r="EN223" s="181"/>
      <c r="EO223" s="181"/>
      <c r="EP223" s="181"/>
      <c r="EQ223" s="181"/>
      <c r="ER223" s="181"/>
      <c r="ES223" s="181"/>
      <c r="ET223" s="181"/>
      <c r="EU223" s="181"/>
      <c r="EV223" s="181"/>
      <c r="EW223" s="181"/>
      <c r="EX223" s="181"/>
      <c r="EY223" s="181"/>
      <c r="EZ223" s="181"/>
      <c r="FA223" s="181"/>
      <c r="FB223" s="181"/>
      <c r="FC223" s="181"/>
      <c r="FD223" s="181"/>
      <c r="FE223" s="181"/>
      <c r="FF223" s="181"/>
      <c r="FG223" s="181"/>
      <c r="FH223" s="181"/>
      <c r="FI223" s="181"/>
      <c r="FJ223" s="181"/>
      <c r="FK223" s="181"/>
      <c r="FL223" s="181"/>
      <c r="FM223" s="181"/>
      <c r="FN223" s="181"/>
      <c r="FO223" s="181"/>
      <c r="FP223" s="181"/>
      <c r="FQ223" s="181"/>
      <c r="FR223" s="181"/>
      <c r="FS223" s="181"/>
      <c r="FT223" s="181"/>
      <c r="FU223" s="181"/>
      <c r="FV223" s="181"/>
      <c r="FW223" s="181"/>
      <c r="FX223" s="181"/>
      <c r="FY223" s="181"/>
      <c r="FZ223" s="181"/>
      <c r="GA223" s="181"/>
      <c r="GB223" s="181"/>
      <c r="GC223" s="181"/>
      <c r="GD223" s="181"/>
      <c r="GE223" s="181"/>
      <c r="GF223" s="181"/>
      <c r="GG223" s="181"/>
      <c r="GH223" s="181"/>
      <c r="GI223" s="181"/>
      <c r="GJ223" s="181"/>
      <c r="GK223" s="181"/>
      <c r="GL223" s="181"/>
      <c r="GM223" s="181"/>
      <c r="GN223" s="181"/>
      <c r="GO223" s="181"/>
      <c r="GP223" s="181"/>
      <c r="GQ223" s="181"/>
      <c r="GR223" s="181"/>
      <c r="GS223" s="181"/>
      <c r="GT223" s="181"/>
      <c r="GU223" s="181"/>
      <c r="GV223" s="181"/>
      <c r="GW223" s="181"/>
      <c r="GX223" s="181"/>
      <c r="GY223" s="181"/>
      <c r="GZ223" s="181"/>
      <c r="HA223" s="181"/>
      <c r="HB223" s="181"/>
      <c r="HC223" s="181"/>
      <c r="HD223" s="181"/>
      <c r="HE223" s="181"/>
      <c r="HF223" s="181"/>
      <c r="HG223" s="181"/>
      <c r="HH223" s="181"/>
      <c r="HI223" s="181"/>
      <c r="HJ223" s="181"/>
      <c r="HK223" s="181"/>
      <c r="HL223" s="181"/>
      <c r="HM223" s="181"/>
      <c r="HN223" s="181"/>
      <c r="HO223" s="181"/>
      <c r="HP223" s="181"/>
      <c r="HQ223" s="181"/>
      <c r="HR223" s="181"/>
      <c r="HS223" s="181"/>
      <c r="HT223" s="181"/>
      <c r="HU223" s="181"/>
      <c r="HV223" s="181"/>
      <c r="HW223" s="181"/>
      <c r="HX223" s="181"/>
      <c r="HY223" s="181"/>
      <c r="HZ223" s="181"/>
      <c r="IA223" s="181"/>
      <c r="IB223" s="181"/>
      <c r="IC223" s="181"/>
      <c r="ID223" s="181"/>
      <c r="IE223" s="181"/>
      <c r="IF223" s="181"/>
      <c r="IG223" s="181"/>
      <c r="IH223" s="181"/>
      <c r="II223" s="181"/>
      <c r="IJ223" s="181"/>
      <c r="IK223" s="181"/>
      <c r="IL223" s="181"/>
      <c r="IM223" s="181"/>
      <c r="IN223" s="181"/>
      <c r="IO223" s="181"/>
      <c r="IP223" s="181"/>
      <c r="IQ223" s="181"/>
      <c r="IR223" s="181"/>
      <c r="IS223" s="181"/>
      <c r="IT223" s="181"/>
      <c r="IU223" s="181"/>
      <c r="IV223" s="181"/>
      <c r="IW223" s="181"/>
      <c r="IX223" s="181"/>
      <c r="IY223" s="181"/>
      <c r="IZ223" s="181"/>
      <c r="JA223" s="181"/>
      <c r="JB223" s="181"/>
      <c r="JC223" s="181"/>
      <c r="JD223" s="181"/>
      <c r="JE223" s="181"/>
      <c r="JF223" s="181"/>
      <c r="JG223" s="181"/>
      <c r="JH223" s="181"/>
      <c r="JI223" s="181"/>
      <c r="JJ223" s="181"/>
      <c r="JK223" s="181"/>
      <c r="JL223" s="181"/>
      <c r="JM223" s="181"/>
      <c r="JN223" s="181"/>
      <c r="JO223" s="181"/>
      <c r="JP223" s="181"/>
      <c r="JQ223" s="181"/>
      <c r="JR223" s="181"/>
      <c r="JS223" s="181"/>
      <c r="JT223" s="181"/>
      <c r="JU223" s="181"/>
      <c r="JV223" s="181"/>
      <c r="JW223" s="181"/>
      <c r="JX223" s="181"/>
      <c r="JY223" s="181"/>
      <c r="JZ223" s="181"/>
      <c r="KA223" s="181"/>
      <c r="KB223" s="181"/>
      <c r="KC223" s="181"/>
      <c r="KD223" s="181"/>
      <c r="KE223" s="181"/>
      <c r="KF223" s="181"/>
      <c r="KG223" s="181"/>
      <c r="KH223" s="181"/>
      <c r="KI223" s="181"/>
      <c r="KJ223" s="181"/>
      <c r="KK223" s="181"/>
      <c r="KL223" s="181"/>
      <c r="KM223" s="181"/>
      <c r="KN223" s="181"/>
      <c r="KO223" s="181"/>
      <c r="KP223" s="181"/>
      <c r="KQ223" s="181"/>
      <c r="KR223" s="181"/>
      <c r="KS223" s="181"/>
      <c r="KT223" s="181"/>
      <c r="KU223" s="181"/>
      <c r="KV223" s="181"/>
      <c r="KW223" s="181"/>
      <c r="KX223" s="181"/>
      <c r="KY223" s="181"/>
      <c r="KZ223" s="181"/>
      <c r="LA223" s="181"/>
      <c r="LB223" s="181"/>
      <c r="LC223" s="181"/>
      <c r="LD223" s="181"/>
      <c r="LE223" s="181"/>
      <c r="LF223" s="181"/>
      <c r="LG223" s="181"/>
      <c r="LH223" s="181"/>
      <c r="LI223" s="181"/>
      <c r="LJ223" s="181"/>
      <c r="LK223" s="181"/>
      <c r="LL223" s="181"/>
      <c r="LM223" s="181"/>
      <c r="LN223" s="181"/>
      <c r="LO223" s="181"/>
      <c r="LP223" s="181"/>
      <c r="LQ223" s="181"/>
      <c r="LR223" s="181"/>
      <c r="LS223" s="181"/>
      <c r="LT223" s="181"/>
      <c r="LU223" s="181"/>
      <c r="LV223" s="181"/>
      <c r="LW223" s="181"/>
      <c r="LX223" s="181"/>
      <c r="LY223" s="181"/>
      <c r="LZ223" s="181"/>
      <c r="MA223" s="181"/>
      <c r="MB223" s="181"/>
      <c r="MC223" s="181"/>
      <c r="MD223" s="181"/>
      <c r="ME223" s="181"/>
      <c r="MF223" s="181"/>
      <c r="MG223" s="181"/>
      <c r="MH223" s="181"/>
      <c r="MI223" s="181"/>
      <c r="MJ223" s="181"/>
      <c r="MK223" s="181"/>
      <c r="ML223" s="181"/>
      <c r="MM223" s="181"/>
      <c r="MN223" s="181"/>
      <c r="MO223" s="181"/>
      <c r="MP223" s="181"/>
      <c r="MQ223" s="181"/>
      <c r="MR223" s="181"/>
      <c r="MS223" s="181"/>
      <c r="MT223" s="181"/>
      <c r="MU223" s="181"/>
      <c r="MV223" s="181"/>
      <c r="MW223" s="181"/>
      <c r="MX223" s="181"/>
      <c r="MY223" s="181"/>
      <c r="MZ223" s="181"/>
      <c r="NA223" s="181"/>
      <c r="NB223" s="181"/>
      <c r="NC223" s="181"/>
      <c r="ND223" s="181"/>
      <c r="NE223" s="181"/>
      <c r="NF223" s="181"/>
      <c r="NG223" s="181"/>
      <c r="NH223" s="181"/>
      <c r="NI223" s="181"/>
      <c r="NJ223" s="181"/>
      <c r="NK223" s="181"/>
      <c r="NL223" s="181"/>
      <c r="NM223" s="181"/>
      <c r="NN223" s="181"/>
      <c r="NO223" s="181"/>
      <c r="NP223" s="181"/>
      <c r="NQ223" s="181"/>
      <c r="NR223" s="181"/>
      <c r="NS223" s="181"/>
      <c r="NT223" s="181"/>
      <c r="NU223" s="181"/>
      <c r="NV223" s="181"/>
      <c r="NW223" s="181"/>
      <c r="NX223" s="181"/>
      <c r="NY223" s="181"/>
      <c r="NZ223" s="181"/>
      <c r="OA223" s="181"/>
      <c r="OB223" s="181"/>
      <c r="OC223" s="181"/>
      <c r="OD223" s="181"/>
      <c r="OE223" s="181"/>
      <c r="OF223" s="181"/>
      <c r="OG223" s="181"/>
      <c r="OH223" s="181"/>
      <c r="OI223" s="181"/>
      <c r="OJ223" s="181"/>
      <c r="OK223" s="181"/>
      <c r="OL223" s="181"/>
      <c r="OM223" s="181"/>
      <c r="ON223" s="181"/>
      <c r="OO223" s="181"/>
      <c r="OP223" s="181"/>
      <c r="OQ223" s="181"/>
      <c r="OR223" s="181"/>
      <c r="OS223" s="181"/>
      <c r="OT223" s="181"/>
      <c r="OU223" s="181"/>
      <c r="OV223" s="181"/>
      <c r="OW223" s="181"/>
      <c r="OX223" s="181"/>
      <c r="OY223" s="181"/>
      <c r="OZ223" s="181"/>
      <c r="PA223" s="181"/>
      <c r="PB223" s="181"/>
      <c r="PC223" s="181"/>
      <c r="PD223" s="181"/>
      <c r="PE223" s="181"/>
      <c r="PF223" s="181"/>
      <c r="PG223" s="181"/>
      <c r="PH223" s="181"/>
      <c r="PI223" s="181"/>
      <c r="PJ223" s="181"/>
      <c r="PK223" s="181"/>
      <c r="PL223" s="181"/>
      <c r="PM223" s="181"/>
      <c r="PN223" s="181"/>
      <c r="PO223" s="181"/>
      <c r="PP223" s="181"/>
      <c r="PQ223" s="181"/>
      <c r="PR223" s="181"/>
      <c r="PS223" s="181"/>
      <c r="PT223" s="181"/>
      <c r="PU223" s="181"/>
      <c r="PV223" s="181"/>
      <c r="PW223" s="181"/>
      <c r="PX223" s="181"/>
      <c r="PY223" s="181"/>
      <c r="PZ223" s="181"/>
      <c r="QA223" s="181"/>
      <c r="QB223" s="181"/>
      <c r="QC223" s="181"/>
      <c r="QD223" s="181"/>
      <c r="QE223" s="181"/>
      <c r="QF223" s="181"/>
      <c r="QG223" s="181"/>
      <c r="QH223" s="181"/>
      <c r="QI223" s="181"/>
      <c r="QJ223" s="181"/>
      <c r="QK223" s="181"/>
      <c r="QL223" s="181"/>
      <c r="QM223" s="181"/>
      <c r="QN223" s="181"/>
      <c r="QO223" s="181"/>
      <c r="QP223" s="181"/>
      <c r="QQ223" s="181"/>
      <c r="QR223" s="181"/>
      <c r="QS223" s="181"/>
    </row>
    <row r="224" spans="1:461">
      <c r="A224" s="82">
        <v>40770</v>
      </c>
      <c r="B224" s="66" t="s">
        <v>163</v>
      </c>
      <c r="C224" s="64" t="s">
        <v>76</v>
      </c>
      <c r="D224" s="65">
        <v>0.93888888888888899</v>
      </c>
      <c r="E224" s="66" t="s">
        <v>1799</v>
      </c>
      <c r="F224" s="66" t="s">
        <v>1800</v>
      </c>
      <c r="G224" s="94" t="s">
        <v>1801</v>
      </c>
      <c r="H224" s="94" t="s">
        <v>1802</v>
      </c>
      <c r="I224" s="64">
        <v>3776</v>
      </c>
      <c r="J224" s="65">
        <v>0.96458333333333324</v>
      </c>
      <c r="K224" s="66" t="s">
        <v>1804</v>
      </c>
      <c r="L224" s="66" t="s">
        <v>1805</v>
      </c>
      <c r="M224" s="94" t="s">
        <v>1806</v>
      </c>
      <c r="N224" s="94" t="s">
        <v>1807</v>
      </c>
      <c r="O224" s="64">
        <v>3772</v>
      </c>
      <c r="P224" s="83">
        <v>2.5694444444444242E-2</v>
      </c>
      <c r="Q224" s="84">
        <v>2.5694444448163267E-2</v>
      </c>
      <c r="R224" s="85">
        <v>5.8441011586285789</v>
      </c>
      <c r="S224" s="86">
        <v>40</v>
      </c>
      <c r="T224" s="87">
        <v>6</v>
      </c>
      <c r="U224" s="88" t="s">
        <v>1731</v>
      </c>
      <c r="V224" s="66" t="s">
        <v>1572</v>
      </c>
      <c r="W224" s="89">
        <v>36</v>
      </c>
      <c r="X224" s="88">
        <v>5920</v>
      </c>
      <c r="Y224" s="90">
        <v>9</v>
      </c>
      <c r="Z224" s="91" t="s">
        <v>95</v>
      </c>
      <c r="AA224" s="66" t="s">
        <v>778</v>
      </c>
      <c r="AB224" s="69">
        <v>7</v>
      </c>
      <c r="AC224" s="69" t="s">
        <v>109</v>
      </c>
      <c r="AD224" s="92">
        <v>3</v>
      </c>
      <c r="AE224" s="69">
        <v>3</v>
      </c>
      <c r="AF224" s="177" t="s">
        <v>1339</v>
      </c>
      <c r="AG224" s="94">
        <v>9</v>
      </c>
      <c r="AH224" s="64" t="s">
        <v>1028</v>
      </c>
      <c r="AI224" s="178"/>
      <c r="AJ224" s="178" t="s">
        <v>1808</v>
      </c>
      <c r="AK224" s="68"/>
      <c r="AL224" s="181"/>
      <c r="AM224" s="181"/>
      <c r="AN224" s="181"/>
      <c r="AO224" s="181"/>
      <c r="AP224" s="181"/>
      <c r="AQ224" s="181"/>
      <c r="AR224" s="181"/>
      <c r="AS224" s="181"/>
      <c r="AT224" s="181"/>
      <c r="AU224" s="181"/>
      <c r="AV224" s="181"/>
      <c r="AW224" s="181"/>
      <c r="AX224" s="181"/>
      <c r="AY224" s="181"/>
      <c r="AZ224" s="181"/>
      <c r="BA224" s="181"/>
      <c r="BB224" s="181"/>
      <c r="BC224" s="181"/>
      <c r="BD224" s="181"/>
      <c r="BE224" s="181"/>
      <c r="BF224" s="181"/>
      <c r="BG224" s="181"/>
      <c r="BH224" s="181"/>
      <c r="BI224" s="181"/>
      <c r="BJ224" s="181"/>
      <c r="BK224" s="181"/>
      <c r="BL224" s="181"/>
      <c r="BM224" s="181"/>
      <c r="BN224" s="181"/>
      <c r="BO224" s="181"/>
      <c r="BP224" s="181"/>
      <c r="BQ224" s="181"/>
      <c r="BR224" s="181"/>
      <c r="BS224" s="181"/>
      <c r="BT224" s="181"/>
      <c r="BU224" s="181"/>
      <c r="BV224" s="181"/>
      <c r="BW224" s="181"/>
      <c r="BX224" s="181"/>
      <c r="BY224" s="181"/>
      <c r="BZ224" s="181"/>
      <c r="CA224" s="181"/>
      <c r="CB224" s="181"/>
      <c r="CC224" s="181"/>
      <c r="CD224" s="181"/>
      <c r="CE224" s="181"/>
      <c r="CF224" s="181"/>
      <c r="CG224" s="181"/>
      <c r="CH224" s="181"/>
      <c r="CI224" s="181"/>
      <c r="CJ224" s="181"/>
      <c r="CK224" s="181"/>
      <c r="CL224" s="181"/>
      <c r="CM224" s="181"/>
      <c r="CN224" s="181"/>
      <c r="CO224" s="181"/>
      <c r="CP224" s="181"/>
      <c r="CQ224" s="181"/>
      <c r="CR224" s="181"/>
      <c r="CS224" s="181"/>
      <c r="CT224" s="181"/>
      <c r="CU224" s="181"/>
      <c r="CV224" s="181"/>
      <c r="CW224" s="181"/>
      <c r="CX224" s="181"/>
      <c r="CY224" s="181"/>
      <c r="CZ224" s="181"/>
      <c r="DA224" s="181"/>
      <c r="DB224" s="181"/>
      <c r="DC224" s="181"/>
      <c r="DD224" s="181"/>
      <c r="DE224" s="181"/>
      <c r="DF224" s="181"/>
      <c r="DG224" s="181"/>
      <c r="DH224" s="181"/>
      <c r="DI224" s="181"/>
      <c r="DJ224" s="181"/>
      <c r="DK224" s="181"/>
      <c r="DL224" s="181"/>
      <c r="DM224" s="181"/>
      <c r="DN224" s="181"/>
      <c r="DO224" s="181"/>
      <c r="DP224" s="181"/>
      <c r="DQ224" s="181"/>
      <c r="DR224" s="181"/>
      <c r="DS224" s="181"/>
      <c r="DT224" s="181"/>
      <c r="DU224" s="181"/>
      <c r="DV224" s="181"/>
      <c r="DW224" s="181"/>
      <c r="DX224" s="181"/>
      <c r="DY224" s="181"/>
      <c r="DZ224" s="181"/>
      <c r="EA224" s="181"/>
      <c r="EB224" s="181"/>
      <c r="EC224" s="181"/>
      <c r="ED224" s="181"/>
      <c r="EE224" s="181"/>
      <c r="EF224" s="181"/>
      <c r="EG224" s="181"/>
      <c r="EH224" s="181"/>
      <c r="EI224" s="181"/>
      <c r="EJ224" s="181"/>
      <c r="EK224" s="181"/>
      <c r="EL224" s="181"/>
      <c r="EM224" s="181"/>
      <c r="EN224" s="181"/>
      <c r="EO224" s="181"/>
      <c r="EP224" s="181"/>
      <c r="EQ224" s="181"/>
      <c r="ER224" s="181"/>
      <c r="ES224" s="181"/>
      <c r="ET224" s="181"/>
      <c r="EU224" s="181"/>
      <c r="EV224" s="181"/>
      <c r="EW224" s="181"/>
      <c r="EX224" s="181"/>
      <c r="EY224" s="181"/>
      <c r="EZ224" s="181"/>
      <c r="FA224" s="181"/>
      <c r="FB224" s="181"/>
      <c r="FC224" s="181"/>
      <c r="FD224" s="181"/>
      <c r="FE224" s="181"/>
      <c r="FF224" s="181"/>
      <c r="FG224" s="181"/>
      <c r="FH224" s="181"/>
      <c r="FI224" s="181"/>
      <c r="FJ224" s="181"/>
      <c r="FK224" s="181"/>
      <c r="FL224" s="181"/>
      <c r="FM224" s="181"/>
      <c r="FN224" s="181"/>
      <c r="FO224" s="181"/>
      <c r="FP224" s="181"/>
      <c r="FQ224" s="181"/>
      <c r="FR224" s="181"/>
      <c r="FS224" s="181"/>
      <c r="FT224" s="181"/>
      <c r="FU224" s="181"/>
      <c r="FV224" s="181"/>
      <c r="FW224" s="181"/>
      <c r="FX224" s="181"/>
      <c r="FY224" s="181"/>
      <c r="FZ224" s="181"/>
      <c r="GA224" s="181"/>
      <c r="GB224" s="181"/>
      <c r="GC224" s="181"/>
      <c r="GD224" s="181"/>
      <c r="GE224" s="181"/>
      <c r="GF224" s="181"/>
      <c r="GG224" s="181"/>
      <c r="GH224" s="181"/>
      <c r="GI224" s="181"/>
      <c r="GJ224" s="181"/>
      <c r="GK224" s="181"/>
      <c r="GL224" s="181"/>
      <c r="GM224" s="181"/>
      <c r="GN224" s="181"/>
      <c r="GO224" s="181"/>
      <c r="GP224" s="181"/>
      <c r="GQ224" s="181"/>
      <c r="GR224" s="181"/>
      <c r="GS224" s="181"/>
      <c r="GT224" s="181"/>
      <c r="GU224" s="181"/>
      <c r="GV224" s="181"/>
      <c r="GW224" s="181"/>
      <c r="GX224" s="181"/>
      <c r="GY224" s="181"/>
      <c r="GZ224" s="181"/>
      <c r="HA224" s="181"/>
      <c r="HB224" s="181"/>
      <c r="HC224" s="181"/>
      <c r="HD224" s="181"/>
      <c r="HE224" s="181"/>
      <c r="HF224" s="181"/>
      <c r="HG224" s="181"/>
      <c r="HH224" s="181"/>
      <c r="HI224" s="181"/>
      <c r="HJ224" s="181"/>
      <c r="HK224" s="181"/>
      <c r="HL224" s="181"/>
      <c r="HM224" s="181"/>
      <c r="HN224" s="181"/>
      <c r="HO224" s="181"/>
      <c r="HP224" s="181"/>
      <c r="HQ224" s="181"/>
      <c r="HR224" s="181"/>
      <c r="HS224" s="181"/>
      <c r="HT224" s="181"/>
      <c r="HU224" s="181"/>
      <c r="HV224" s="181"/>
      <c r="HW224" s="181"/>
      <c r="HX224" s="181"/>
      <c r="HY224" s="181"/>
      <c r="HZ224" s="181"/>
      <c r="IA224" s="181"/>
      <c r="IB224" s="181"/>
      <c r="IC224" s="181"/>
      <c r="ID224" s="181"/>
      <c r="IE224" s="181"/>
      <c r="IF224" s="181"/>
      <c r="IG224" s="181"/>
      <c r="IH224" s="181"/>
      <c r="II224" s="181"/>
      <c r="IJ224" s="181"/>
      <c r="IK224" s="181"/>
      <c r="IL224" s="181"/>
      <c r="IM224" s="181"/>
      <c r="IN224" s="181"/>
      <c r="IO224" s="181"/>
      <c r="IP224" s="181"/>
      <c r="IQ224" s="181"/>
      <c r="IR224" s="181"/>
      <c r="IS224" s="181"/>
      <c r="IT224" s="181"/>
      <c r="IU224" s="181"/>
      <c r="IV224" s="181"/>
      <c r="IW224" s="181"/>
      <c r="IX224" s="181"/>
      <c r="IY224" s="181"/>
      <c r="IZ224" s="181"/>
      <c r="JA224" s="181"/>
      <c r="JB224" s="181"/>
      <c r="JC224" s="181"/>
      <c r="JD224" s="181"/>
      <c r="JE224" s="181"/>
      <c r="JF224" s="181"/>
      <c r="JG224" s="181"/>
      <c r="JH224" s="181"/>
      <c r="JI224" s="181"/>
      <c r="JJ224" s="181"/>
      <c r="JK224" s="181"/>
      <c r="JL224" s="181"/>
      <c r="JM224" s="181"/>
      <c r="JN224" s="181"/>
      <c r="JO224" s="181"/>
      <c r="JP224" s="181"/>
      <c r="JQ224" s="181"/>
      <c r="JR224" s="181"/>
      <c r="JS224" s="181"/>
      <c r="JT224" s="181"/>
      <c r="JU224" s="181"/>
      <c r="JV224" s="181"/>
      <c r="JW224" s="181"/>
      <c r="JX224" s="181"/>
      <c r="JY224" s="181"/>
      <c r="JZ224" s="181"/>
      <c r="KA224" s="181"/>
      <c r="KB224" s="181"/>
      <c r="KC224" s="181"/>
      <c r="KD224" s="181"/>
      <c r="KE224" s="181"/>
      <c r="KF224" s="181"/>
      <c r="KG224" s="181"/>
      <c r="KH224" s="181"/>
      <c r="KI224" s="181"/>
      <c r="KJ224" s="181"/>
      <c r="KK224" s="181"/>
      <c r="KL224" s="181"/>
      <c r="KM224" s="181"/>
      <c r="KN224" s="181"/>
      <c r="KO224" s="181"/>
      <c r="KP224" s="181"/>
      <c r="KQ224" s="181"/>
      <c r="KR224" s="181"/>
      <c r="KS224" s="181"/>
      <c r="KT224" s="181"/>
      <c r="KU224" s="181"/>
      <c r="KV224" s="181"/>
      <c r="KW224" s="181"/>
      <c r="KX224" s="181"/>
      <c r="KY224" s="181"/>
      <c r="KZ224" s="181"/>
      <c r="LA224" s="181"/>
      <c r="LB224" s="181"/>
      <c r="LC224" s="181"/>
      <c r="LD224" s="181"/>
      <c r="LE224" s="181"/>
      <c r="LF224" s="181"/>
      <c r="LG224" s="181"/>
      <c r="LH224" s="181"/>
      <c r="LI224" s="181"/>
      <c r="LJ224" s="181"/>
      <c r="LK224" s="181"/>
      <c r="LL224" s="181"/>
      <c r="LM224" s="181"/>
      <c r="LN224" s="181"/>
      <c r="LO224" s="181"/>
      <c r="LP224" s="181"/>
      <c r="LQ224" s="181"/>
      <c r="LR224" s="181"/>
      <c r="LS224" s="181"/>
      <c r="LT224" s="181"/>
      <c r="LU224" s="181"/>
      <c r="LV224" s="181"/>
      <c r="LW224" s="181"/>
      <c r="LX224" s="181"/>
      <c r="LY224" s="181"/>
      <c r="LZ224" s="181"/>
      <c r="MA224" s="181"/>
      <c r="MB224" s="181"/>
      <c r="MC224" s="181"/>
      <c r="MD224" s="181"/>
      <c r="ME224" s="181"/>
      <c r="MF224" s="181"/>
      <c r="MG224" s="181"/>
      <c r="MH224" s="181"/>
      <c r="MI224" s="181"/>
      <c r="MJ224" s="181"/>
      <c r="MK224" s="181"/>
      <c r="ML224" s="181"/>
      <c r="MM224" s="181"/>
      <c r="MN224" s="181"/>
      <c r="MO224" s="181"/>
      <c r="MP224" s="181"/>
      <c r="MQ224" s="181"/>
      <c r="MR224" s="181"/>
      <c r="MS224" s="181"/>
      <c r="MT224" s="181"/>
      <c r="MU224" s="181"/>
      <c r="MV224" s="181"/>
      <c r="MW224" s="181"/>
      <c r="MX224" s="181"/>
      <c r="MY224" s="181"/>
      <c r="MZ224" s="181"/>
      <c r="NA224" s="181"/>
      <c r="NB224" s="181"/>
      <c r="NC224" s="181"/>
      <c r="ND224" s="181"/>
      <c r="NE224" s="181"/>
      <c r="NF224" s="181"/>
      <c r="NG224" s="181"/>
      <c r="NH224" s="181"/>
      <c r="NI224" s="181"/>
      <c r="NJ224" s="181"/>
      <c r="NK224" s="181"/>
      <c r="NL224" s="181"/>
      <c r="NM224" s="181"/>
      <c r="NN224" s="181"/>
      <c r="NO224" s="181"/>
      <c r="NP224" s="181"/>
      <c r="NQ224" s="181"/>
      <c r="NR224" s="181"/>
      <c r="NS224" s="181"/>
      <c r="NT224" s="181"/>
      <c r="NU224" s="181"/>
      <c r="NV224" s="181"/>
      <c r="NW224" s="181"/>
      <c r="NX224" s="181"/>
      <c r="NY224" s="181"/>
      <c r="NZ224" s="181"/>
      <c r="OA224" s="181"/>
      <c r="OB224" s="181"/>
      <c r="OC224" s="181"/>
      <c r="OD224" s="181"/>
      <c r="OE224" s="181"/>
      <c r="OF224" s="181"/>
      <c r="OG224" s="181"/>
      <c r="OH224" s="181"/>
      <c r="OI224" s="181"/>
      <c r="OJ224" s="181"/>
      <c r="OK224" s="181"/>
      <c r="OL224" s="181"/>
      <c r="OM224" s="181"/>
      <c r="ON224" s="181"/>
      <c r="OO224" s="181"/>
      <c r="OP224" s="181"/>
      <c r="OQ224" s="181"/>
      <c r="OR224" s="181"/>
      <c r="OS224" s="181"/>
      <c r="OT224" s="181"/>
      <c r="OU224" s="181"/>
      <c r="OV224" s="181"/>
      <c r="OW224" s="181"/>
      <c r="OX224" s="181"/>
      <c r="OY224" s="181"/>
      <c r="OZ224" s="181"/>
      <c r="PA224" s="181"/>
      <c r="PB224" s="181"/>
      <c r="PC224" s="181"/>
      <c r="PD224" s="181"/>
      <c r="PE224" s="181"/>
      <c r="PF224" s="181"/>
      <c r="PG224" s="181"/>
      <c r="PH224" s="181"/>
      <c r="PI224" s="181"/>
      <c r="PJ224" s="181"/>
      <c r="PK224" s="181"/>
      <c r="PL224" s="181"/>
      <c r="PM224" s="181"/>
      <c r="PN224" s="181"/>
      <c r="PO224" s="181"/>
      <c r="PP224" s="181"/>
      <c r="PQ224" s="181"/>
      <c r="PR224" s="181"/>
      <c r="PS224" s="181"/>
      <c r="PT224" s="181"/>
      <c r="PU224" s="181"/>
      <c r="PV224" s="181"/>
      <c r="PW224" s="181"/>
      <c r="PX224" s="181"/>
      <c r="PY224" s="181"/>
      <c r="PZ224" s="181"/>
      <c r="QA224" s="181"/>
      <c r="QB224" s="181"/>
      <c r="QC224" s="181"/>
      <c r="QD224" s="181"/>
      <c r="QE224" s="181"/>
      <c r="QF224" s="181"/>
      <c r="QG224" s="181"/>
      <c r="QH224" s="181"/>
      <c r="QI224" s="181"/>
      <c r="QJ224" s="181"/>
      <c r="QK224" s="181"/>
      <c r="QL224" s="181"/>
      <c r="QM224" s="181"/>
      <c r="QN224" s="181"/>
      <c r="QO224" s="181"/>
      <c r="QP224" s="181"/>
      <c r="QQ224" s="181"/>
      <c r="QR224" s="181"/>
      <c r="QS224" s="181"/>
    </row>
    <row r="225" spans="1:461">
      <c r="A225" s="82">
        <v>40770</v>
      </c>
      <c r="B225" s="66" t="s">
        <v>126</v>
      </c>
      <c r="C225" s="64" t="s">
        <v>76</v>
      </c>
      <c r="D225" s="65">
        <v>0.96458333333333324</v>
      </c>
      <c r="E225" s="66" t="s">
        <v>1804</v>
      </c>
      <c r="F225" s="66" t="s">
        <v>1805</v>
      </c>
      <c r="G225" s="94" t="s">
        <v>1806</v>
      </c>
      <c r="H225" s="94" t="s">
        <v>1807</v>
      </c>
      <c r="I225" s="64">
        <v>3772</v>
      </c>
      <c r="J225" s="65">
        <v>0.98402777777777783</v>
      </c>
      <c r="K225" s="66" t="s">
        <v>1809</v>
      </c>
      <c r="L225" s="66" t="s">
        <v>1810</v>
      </c>
      <c r="M225" s="94" t="s">
        <v>1811</v>
      </c>
      <c r="N225" s="94" t="s">
        <v>1812</v>
      </c>
      <c r="O225" s="64">
        <v>3771</v>
      </c>
      <c r="P225" s="83">
        <v>1.9444444444444597E-2</v>
      </c>
      <c r="Q225" s="84">
        <v>1.9444444442342501E-2</v>
      </c>
      <c r="R225" s="85">
        <v>4.4474630288664692</v>
      </c>
      <c r="S225" s="86">
        <v>37</v>
      </c>
      <c r="T225" s="87">
        <v>5</v>
      </c>
      <c r="U225" s="88" t="s">
        <v>1731</v>
      </c>
      <c r="V225" s="66" t="s">
        <v>1572</v>
      </c>
      <c r="W225" s="89">
        <v>36</v>
      </c>
      <c r="X225" s="88">
        <v>5920</v>
      </c>
      <c r="Y225" s="90">
        <v>9</v>
      </c>
      <c r="Z225" s="91" t="s">
        <v>95</v>
      </c>
      <c r="AA225" s="66" t="s">
        <v>778</v>
      </c>
      <c r="AB225" s="69">
        <v>7</v>
      </c>
      <c r="AC225" s="69" t="s">
        <v>109</v>
      </c>
      <c r="AD225" s="92">
        <v>4</v>
      </c>
      <c r="AE225" s="69">
        <v>3</v>
      </c>
      <c r="AF225" s="177" t="s">
        <v>780</v>
      </c>
      <c r="AG225" s="94">
        <v>6</v>
      </c>
      <c r="AH225" s="64" t="s">
        <v>1028</v>
      </c>
      <c r="AI225" s="178"/>
      <c r="AJ225" s="178"/>
      <c r="AK225" s="68"/>
      <c r="AL225" s="181"/>
      <c r="AM225" s="181"/>
      <c r="AN225" s="181"/>
      <c r="AO225" s="181"/>
      <c r="AP225" s="181"/>
      <c r="AQ225" s="181"/>
      <c r="AR225" s="181"/>
      <c r="AS225" s="181"/>
      <c r="AT225" s="181"/>
      <c r="AU225" s="181"/>
      <c r="AV225" s="181"/>
      <c r="AW225" s="181"/>
      <c r="AX225" s="181"/>
      <c r="AY225" s="181"/>
      <c r="AZ225" s="181"/>
      <c r="BA225" s="181"/>
      <c r="BB225" s="181"/>
      <c r="BC225" s="181"/>
      <c r="BD225" s="181"/>
      <c r="BE225" s="181"/>
      <c r="BF225" s="181"/>
      <c r="BG225" s="181"/>
      <c r="BH225" s="181"/>
      <c r="BI225" s="181"/>
      <c r="BJ225" s="181"/>
      <c r="BK225" s="181"/>
      <c r="BL225" s="181"/>
      <c r="BM225" s="181"/>
      <c r="BN225" s="181"/>
      <c r="BO225" s="181"/>
      <c r="BP225" s="181"/>
      <c r="BQ225" s="181"/>
      <c r="BR225" s="181"/>
      <c r="BS225" s="181"/>
      <c r="BT225" s="181"/>
      <c r="BU225" s="181"/>
      <c r="BV225" s="181"/>
      <c r="BW225" s="181"/>
      <c r="BX225" s="181"/>
      <c r="BY225" s="181"/>
      <c r="BZ225" s="181"/>
      <c r="CA225" s="181"/>
      <c r="CB225" s="181"/>
      <c r="CC225" s="181"/>
      <c r="CD225" s="181"/>
      <c r="CE225" s="181"/>
      <c r="CF225" s="181"/>
      <c r="CG225" s="181"/>
      <c r="CH225" s="181"/>
      <c r="CI225" s="181"/>
      <c r="CJ225" s="181"/>
      <c r="CK225" s="181"/>
      <c r="CL225" s="181"/>
      <c r="CM225" s="181"/>
      <c r="CN225" s="181"/>
      <c r="CO225" s="181"/>
      <c r="CP225" s="181"/>
      <c r="CQ225" s="181"/>
      <c r="CR225" s="181"/>
      <c r="CS225" s="181"/>
      <c r="CT225" s="181"/>
      <c r="CU225" s="181"/>
      <c r="CV225" s="181"/>
      <c r="CW225" s="181"/>
      <c r="CX225" s="181"/>
      <c r="CY225" s="181"/>
      <c r="CZ225" s="181"/>
      <c r="DA225" s="181"/>
      <c r="DB225" s="181"/>
      <c r="DC225" s="181"/>
      <c r="DD225" s="181"/>
      <c r="DE225" s="181"/>
      <c r="DF225" s="181"/>
      <c r="DG225" s="181"/>
      <c r="DH225" s="181"/>
      <c r="DI225" s="181"/>
      <c r="DJ225" s="181"/>
      <c r="DK225" s="181"/>
      <c r="DL225" s="181"/>
      <c r="DM225" s="181"/>
      <c r="DN225" s="181"/>
      <c r="DO225" s="181"/>
      <c r="DP225" s="181"/>
      <c r="DQ225" s="181"/>
      <c r="DR225" s="181"/>
      <c r="DS225" s="181"/>
      <c r="DT225" s="181"/>
      <c r="DU225" s="181"/>
      <c r="DV225" s="181"/>
      <c r="DW225" s="181"/>
      <c r="DX225" s="181"/>
      <c r="DY225" s="181"/>
      <c r="DZ225" s="181"/>
      <c r="EA225" s="181"/>
      <c r="EB225" s="181"/>
      <c r="EC225" s="181"/>
      <c r="ED225" s="181"/>
      <c r="EE225" s="181"/>
      <c r="EF225" s="181"/>
      <c r="EG225" s="181"/>
      <c r="EH225" s="181"/>
      <c r="EI225" s="181"/>
      <c r="EJ225" s="181"/>
      <c r="EK225" s="181"/>
      <c r="EL225" s="181"/>
      <c r="EM225" s="181"/>
      <c r="EN225" s="181"/>
      <c r="EO225" s="181"/>
      <c r="EP225" s="181"/>
      <c r="EQ225" s="181"/>
      <c r="ER225" s="181"/>
      <c r="ES225" s="181"/>
      <c r="ET225" s="181"/>
      <c r="EU225" s="181"/>
      <c r="EV225" s="181"/>
      <c r="EW225" s="181"/>
      <c r="EX225" s="181"/>
      <c r="EY225" s="181"/>
      <c r="EZ225" s="181"/>
      <c r="FA225" s="181"/>
      <c r="FB225" s="181"/>
      <c r="FC225" s="181"/>
      <c r="FD225" s="181"/>
      <c r="FE225" s="181"/>
      <c r="FF225" s="181"/>
      <c r="FG225" s="181"/>
      <c r="FH225" s="181"/>
      <c r="FI225" s="181"/>
      <c r="FJ225" s="181"/>
      <c r="FK225" s="181"/>
      <c r="FL225" s="181"/>
      <c r="FM225" s="181"/>
      <c r="FN225" s="181"/>
      <c r="FO225" s="181"/>
      <c r="FP225" s="181"/>
      <c r="FQ225" s="181"/>
      <c r="FR225" s="181"/>
      <c r="FS225" s="181"/>
      <c r="FT225" s="181"/>
      <c r="FU225" s="181"/>
      <c r="FV225" s="181"/>
      <c r="FW225" s="181"/>
      <c r="FX225" s="181"/>
      <c r="FY225" s="181"/>
      <c r="FZ225" s="181"/>
      <c r="GA225" s="181"/>
      <c r="GB225" s="181"/>
      <c r="GC225" s="181"/>
      <c r="GD225" s="181"/>
      <c r="GE225" s="181"/>
      <c r="GF225" s="181"/>
      <c r="GG225" s="181"/>
      <c r="GH225" s="181"/>
      <c r="GI225" s="181"/>
      <c r="GJ225" s="181"/>
      <c r="GK225" s="181"/>
      <c r="GL225" s="181"/>
      <c r="GM225" s="181"/>
      <c r="GN225" s="181"/>
      <c r="GO225" s="181"/>
      <c r="GP225" s="181"/>
      <c r="GQ225" s="181"/>
      <c r="GR225" s="181"/>
      <c r="GS225" s="181"/>
      <c r="GT225" s="181"/>
      <c r="GU225" s="181"/>
      <c r="GV225" s="181"/>
      <c r="GW225" s="181"/>
      <c r="GX225" s="181"/>
      <c r="GY225" s="181"/>
      <c r="GZ225" s="181"/>
      <c r="HA225" s="181"/>
      <c r="HB225" s="181"/>
      <c r="HC225" s="181"/>
      <c r="HD225" s="181"/>
      <c r="HE225" s="181"/>
      <c r="HF225" s="181"/>
      <c r="HG225" s="181"/>
      <c r="HH225" s="181"/>
      <c r="HI225" s="181"/>
      <c r="HJ225" s="181"/>
      <c r="HK225" s="181"/>
      <c r="HL225" s="181"/>
      <c r="HM225" s="181"/>
      <c r="HN225" s="181"/>
      <c r="HO225" s="181"/>
      <c r="HP225" s="181"/>
      <c r="HQ225" s="181"/>
      <c r="HR225" s="181"/>
      <c r="HS225" s="181"/>
      <c r="HT225" s="181"/>
      <c r="HU225" s="181"/>
      <c r="HV225" s="181"/>
      <c r="HW225" s="181"/>
      <c r="HX225" s="181"/>
      <c r="HY225" s="181"/>
      <c r="HZ225" s="181"/>
      <c r="IA225" s="181"/>
      <c r="IB225" s="181"/>
      <c r="IC225" s="181"/>
      <c r="ID225" s="181"/>
      <c r="IE225" s="181"/>
      <c r="IF225" s="181"/>
      <c r="IG225" s="181"/>
      <c r="IH225" s="181"/>
      <c r="II225" s="181"/>
      <c r="IJ225" s="181"/>
      <c r="IK225" s="181"/>
      <c r="IL225" s="181"/>
      <c r="IM225" s="181"/>
      <c r="IN225" s="181"/>
      <c r="IO225" s="181"/>
      <c r="IP225" s="181"/>
      <c r="IQ225" s="181"/>
      <c r="IR225" s="181"/>
      <c r="IS225" s="181"/>
      <c r="IT225" s="181"/>
      <c r="IU225" s="181"/>
      <c r="IV225" s="181"/>
      <c r="IW225" s="181"/>
      <c r="IX225" s="181"/>
      <c r="IY225" s="181"/>
      <c r="IZ225" s="181"/>
      <c r="JA225" s="181"/>
      <c r="JB225" s="181"/>
      <c r="JC225" s="181"/>
      <c r="JD225" s="181"/>
      <c r="JE225" s="181"/>
      <c r="JF225" s="181"/>
      <c r="JG225" s="181"/>
      <c r="JH225" s="181"/>
      <c r="JI225" s="181"/>
      <c r="JJ225" s="181"/>
      <c r="JK225" s="181"/>
      <c r="JL225" s="181"/>
      <c r="JM225" s="181"/>
      <c r="JN225" s="181"/>
      <c r="JO225" s="181"/>
      <c r="JP225" s="181"/>
      <c r="JQ225" s="181"/>
      <c r="JR225" s="181"/>
      <c r="JS225" s="181"/>
      <c r="JT225" s="181"/>
      <c r="JU225" s="181"/>
      <c r="JV225" s="181"/>
      <c r="JW225" s="181"/>
      <c r="JX225" s="181"/>
      <c r="JY225" s="181"/>
      <c r="JZ225" s="181"/>
      <c r="KA225" s="181"/>
      <c r="KB225" s="181"/>
      <c r="KC225" s="181"/>
      <c r="KD225" s="181"/>
      <c r="KE225" s="181"/>
      <c r="KF225" s="181"/>
      <c r="KG225" s="181"/>
      <c r="KH225" s="181"/>
      <c r="KI225" s="181"/>
      <c r="KJ225" s="181"/>
      <c r="KK225" s="181"/>
      <c r="KL225" s="181"/>
      <c r="KM225" s="181"/>
      <c r="KN225" s="181"/>
      <c r="KO225" s="181"/>
      <c r="KP225" s="181"/>
      <c r="KQ225" s="181"/>
      <c r="KR225" s="181"/>
      <c r="KS225" s="181"/>
      <c r="KT225" s="181"/>
      <c r="KU225" s="181"/>
      <c r="KV225" s="181"/>
      <c r="KW225" s="181"/>
      <c r="KX225" s="181"/>
      <c r="KY225" s="181"/>
      <c r="KZ225" s="181"/>
      <c r="LA225" s="181"/>
      <c r="LB225" s="181"/>
      <c r="LC225" s="181"/>
      <c r="LD225" s="181"/>
      <c r="LE225" s="181"/>
      <c r="LF225" s="181"/>
      <c r="LG225" s="181"/>
      <c r="LH225" s="181"/>
      <c r="LI225" s="181"/>
      <c r="LJ225" s="181"/>
      <c r="LK225" s="181"/>
      <c r="LL225" s="181"/>
      <c r="LM225" s="181"/>
      <c r="LN225" s="181"/>
      <c r="LO225" s="181"/>
      <c r="LP225" s="181"/>
      <c r="LQ225" s="181"/>
      <c r="LR225" s="181"/>
      <c r="LS225" s="181"/>
      <c r="LT225" s="181"/>
      <c r="LU225" s="181"/>
      <c r="LV225" s="181"/>
      <c r="LW225" s="181"/>
      <c r="LX225" s="181"/>
      <c r="LY225" s="181"/>
      <c r="LZ225" s="181"/>
      <c r="MA225" s="181"/>
      <c r="MB225" s="181"/>
      <c r="MC225" s="181"/>
      <c r="MD225" s="181"/>
      <c r="ME225" s="181"/>
      <c r="MF225" s="181"/>
      <c r="MG225" s="181"/>
      <c r="MH225" s="181"/>
      <c r="MI225" s="181"/>
      <c r="MJ225" s="181"/>
      <c r="MK225" s="181"/>
      <c r="ML225" s="181"/>
      <c r="MM225" s="181"/>
      <c r="MN225" s="181"/>
      <c r="MO225" s="181"/>
      <c r="MP225" s="181"/>
      <c r="MQ225" s="181"/>
      <c r="MR225" s="181"/>
      <c r="MS225" s="181"/>
      <c r="MT225" s="181"/>
      <c r="MU225" s="181"/>
      <c r="MV225" s="181"/>
      <c r="MW225" s="181"/>
      <c r="MX225" s="181"/>
      <c r="MY225" s="181"/>
      <c r="MZ225" s="181"/>
      <c r="NA225" s="181"/>
      <c r="NB225" s="181"/>
      <c r="NC225" s="181"/>
      <c r="ND225" s="181"/>
      <c r="NE225" s="181"/>
      <c r="NF225" s="181"/>
      <c r="NG225" s="181"/>
      <c r="NH225" s="181"/>
      <c r="NI225" s="181"/>
      <c r="NJ225" s="181"/>
      <c r="NK225" s="181"/>
      <c r="NL225" s="181"/>
      <c r="NM225" s="181"/>
      <c r="NN225" s="181"/>
      <c r="NO225" s="181"/>
      <c r="NP225" s="181"/>
      <c r="NQ225" s="181"/>
      <c r="NR225" s="181"/>
      <c r="NS225" s="181"/>
      <c r="NT225" s="181"/>
      <c r="NU225" s="181"/>
      <c r="NV225" s="181"/>
      <c r="NW225" s="181"/>
      <c r="NX225" s="181"/>
      <c r="NY225" s="181"/>
      <c r="NZ225" s="181"/>
      <c r="OA225" s="181"/>
      <c r="OB225" s="181"/>
      <c r="OC225" s="181"/>
      <c r="OD225" s="181"/>
      <c r="OE225" s="181"/>
      <c r="OF225" s="181"/>
      <c r="OG225" s="181"/>
      <c r="OH225" s="181"/>
      <c r="OI225" s="181"/>
      <c r="OJ225" s="181"/>
      <c r="OK225" s="181"/>
      <c r="OL225" s="181"/>
      <c r="OM225" s="181"/>
      <c r="ON225" s="181"/>
      <c r="OO225" s="181"/>
      <c r="OP225" s="181"/>
      <c r="OQ225" s="181"/>
      <c r="OR225" s="181"/>
      <c r="OS225" s="181"/>
      <c r="OT225" s="181"/>
      <c r="OU225" s="181"/>
      <c r="OV225" s="181"/>
      <c r="OW225" s="181"/>
      <c r="OX225" s="181"/>
      <c r="OY225" s="181"/>
      <c r="OZ225" s="181"/>
      <c r="PA225" s="181"/>
      <c r="PB225" s="181"/>
      <c r="PC225" s="181"/>
      <c r="PD225" s="181"/>
      <c r="PE225" s="181"/>
      <c r="PF225" s="181"/>
      <c r="PG225" s="181"/>
      <c r="PH225" s="181"/>
      <c r="PI225" s="181"/>
      <c r="PJ225" s="181"/>
      <c r="PK225" s="181"/>
      <c r="PL225" s="181"/>
      <c r="PM225" s="181"/>
      <c r="PN225" s="181"/>
      <c r="PO225" s="181"/>
      <c r="PP225" s="181"/>
      <c r="PQ225" s="181"/>
      <c r="PR225" s="181"/>
      <c r="PS225" s="181"/>
      <c r="PT225" s="181"/>
      <c r="PU225" s="181"/>
      <c r="PV225" s="181"/>
      <c r="PW225" s="181"/>
      <c r="PX225" s="181"/>
      <c r="PY225" s="181"/>
      <c r="PZ225" s="181"/>
      <c r="QA225" s="181"/>
      <c r="QB225" s="181"/>
      <c r="QC225" s="181"/>
      <c r="QD225" s="181"/>
      <c r="QE225" s="181"/>
      <c r="QF225" s="181"/>
      <c r="QG225" s="181"/>
      <c r="QH225" s="181"/>
      <c r="QI225" s="181"/>
      <c r="QJ225" s="181"/>
      <c r="QK225" s="181"/>
      <c r="QL225" s="181"/>
      <c r="QM225" s="181"/>
      <c r="QN225" s="181"/>
      <c r="QO225" s="181"/>
      <c r="QP225" s="181"/>
      <c r="QQ225" s="181"/>
      <c r="QR225" s="181"/>
      <c r="QS225" s="181"/>
    </row>
    <row r="226" spans="1:461">
      <c r="A226" s="82">
        <v>40770</v>
      </c>
      <c r="B226" s="66" t="s">
        <v>126</v>
      </c>
      <c r="C226" s="64" t="s">
        <v>76</v>
      </c>
      <c r="D226" s="65">
        <v>0.98402777777777783</v>
      </c>
      <c r="E226" s="66" t="s">
        <v>1809</v>
      </c>
      <c r="F226" s="66" t="s">
        <v>1810</v>
      </c>
      <c r="G226" s="94" t="s">
        <v>1811</v>
      </c>
      <c r="H226" s="94" t="s">
        <v>1812</v>
      </c>
      <c r="I226" s="64">
        <v>3771</v>
      </c>
      <c r="J226" s="65">
        <v>0.99930555555555556</v>
      </c>
      <c r="K226" s="66" t="s">
        <v>1813</v>
      </c>
      <c r="L226" s="66" t="s">
        <v>1814</v>
      </c>
      <c r="M226" s="94" t="s">
        <v>1815</v>
      </c>
      <c r="N226" s="94" t="s">
        <v>1816</v>
      </c>
      <c r="O226" s="64">
        <v>3778</v>
      </c>
      <c r="P226" s="83">
        <v>1.5277777777777724E-2</v>
      </c>
      <c r="Q226" s="84">
        <v>1.5277777776645962E-2</v>
      </c>
      <c r="R226" s="85">
        <v>2.710798968801261</v>
      </c>
      <c r="S226" s="86">
        <v>39</v>
      </c>
      <c r="T226" s="87">
        <v>5</v>
      </c>
      <c r="U226" s="88" t="s">
        <v>1731</v>
      </c>
      <c r="V226" s="66" t="s">
        <v>1572</v>
      </c>
      <c r="W226" s="89">
        <v>36</v>
      </c>
      <c r="X226" s="88">
        <v>5920</v>
      </c>
      <c r="Y226" s="90">
        <v>9</v>
      </c>
      <c r="Z226" s="91" t="s">
        <v>95</v>
      </c>
      <c r="AA226" s="66" t="s">
        <v>778</v>
      </c>
      <c r="AB226" s="69">
        <v>7</v>
      </c>
      <c r="AC226" s="69" t="s">
        <v>109</v>
      </c>
      <c r="AD226" s="92">
        <v>4</v>
      </c>
      <c r="AE226" s="69">
        <v>3</v>
      </c>
      <c r="AF226" s="177" t="s">
        <v>780</v>
      </c>
      <c r="AG226" s="94">
        <v>6</v>
      </c>
      <c r="AH226" s="64" t="s">
        <v>1028</v>
      </c>
      <c r="AI226" s="178"/>
      <c r="AJ226" s="178"/>
      <c r="AK226" s="68"/>
      <c r="AL226" s="181"/>
      <c r="AM226" s="181"/>
      <c r="AN226" s="181"/>
      <c r="AO226" s="181"/>
      <c r="AP226" s="181"/>
      <c r="AQ226" s="181"/>
      <c r="AR226" s="181"/>
      <c r="AS226" s="181"/>
      <c r="AT226" s="181"/>
      <c r="AU226" s="181"/>
      <c r="AV226" s="181"/>
      <c r="AW226" s="181"/>
      <c r="AX226" s="181"/>
      <c r="AY226" s="181"/>
      <c r="AZ226" s="181"/>
      <c r="BA226" s="181"/>
      <c r="BB226" s="181"/>
      <c r="BC226" s="181"/>
      <c r="BD226" s="181"/>
      <c r="BE226" s="181"/>
      <c r="BF226" s="181"/>
      <c r="BG226" s="181"/>
      <c r="BH226" s="181"/>
      <c r="BI226" s="181"/>
      <c r="BJ226" s="181"/>
      <c r="BK226" s="181"/>
      <c r="BL226" s="181"/>
      <c r="BM226" s="181"/>
      <c r="BN226" s="181"/>
      <c r="BO226" s="181"/>
      <c r="BP226" s="181"/>
      <c r="BQ226" s="181"/>
      <c r="BR226" s="181"/>
      <c r="BS226" s="181"/>
      <c r="BT226" s="181"/>
      <c r="BU226" s="181"/>
      <c r="BV226" s="181"/>
      <c r="BW226" s="181"/>
      <c r="BX226" s="181"/>
      <c r="BY226" s="181"/>
      <c r="BZ226" s="181"/>
      <c r="CA226" s="181"/>
      <c r="CB226" s="181"/>
      <c r="CC226" s="181"/>
      <c r="CD226" s="181"/>
      <c r="CE226" s="181"/>
      <c r="CF226" s="181"/>
      <c r="CG226" s="181"/>
      <c r="CH226" s="181"/>
      <c r="CI226" s="181"/>
      <c r="CJ226" s="181"/>
      <c r="CK226" s="181"/>
      <c r="CL226" s="181"/>
      <c r="CM226" s="181"/>
      <c r="CN226" s="181"/>
      <c r="CO226" s="181"/>
      <c r="CP226" s="181"/>
      <c r="CQ226" s="181"/>
      <c r="CR226" s="181"/>
      <c r="CS226" s="181"/>
      <c r="CT226" s="181"/>
      <c r="CU226" s="181"/>
      <c r="CV226" s="181"/>
      <c r="CW226" s="181"/>
      <c r="CX226" s="181"/>
      <c r="CY226" s="181"/>
      <c r="CZ226" s="181"/>
      <c r="DA226" s="181"/>
      <c r="DB226" s="181"/>
      <c r="DC226" s="181"/>
      <c r="DD226" s="181"/>
      <c r="DE226" s="181"/>
      <c r="DF226" s="181"/>
      <c r="DG226" s="181"/>
      <c r="DH226" s="181"/>
      <c r="DI226" s="181"/>
      <c r="DJ226" s="181"/>
      <c r="DK226" s="181"/>
      <c r="DL226" s="181"/>
      <c r="DM226" s="181"/>
      <c r="DN226" s="181"/>
      <c r="DO226" s="181"/>
      <c r="DP226" s="181"/>
      <c r="DQ226" s="181"/>
      <c r="DR226" s="181"/>
      <c r="DS226" s="181"/>
      <c r="DT226" s="181"/>
      <c r="DU226" s="181"/>
      <c r="DV226" s="181"/>
      <c r="DW226" s="181"/>
      <c r="DX226" s="181"/>
      <c r="DY226" s="181"/>
      <c r="DZ226" s="181"/>
      <c r="EA226" s="181"/>
      <c r="EB226" s="181"/>
      <c r="EC226" s="181"/>
      <c r="ED226" s="181"/>
      <c r="EE226" s="181"/>
      <c r="EF226" s="181"/>
      <c r="EG226" s="181"/>
      <c r="EH226" s="181"/>
      <c r="EI226" s="181"/>
      <c r="EJ226" s="181"/>
      <c r="EK226" s="181"/>
      <c r="EL226" s="181"/>
      <c r="EM226" s="181"/>
      <c r="EN226" s="181"/>
      <c r="EO226" s="181"/>
      <c r="EP226" s="181"/>
      <c r="EQ226" s="181"/>
      <c r="ER226" s="181"/>
      <c r="ES226" s="181"/>
      <c r="ET226" s="181"/>
      <c r="EU226" s="181"/>
      <c r="EV226" s="181"/>
      <c r="EW226" s="181"/>
      <c r="EX226" s="181"/>
      <c r="EY226" s="181"/>
      <c r="EZ226" s="181"/>
      <c r="FA226" s="181"/>
      <c r="FB226" s="181"/>
      <c r="FC226" s="181"/>
      <c r="FD226" s="181"/>
      <c r="FE226" s="181"/>
      <c r="FF226" s="181"/>
      <c r="FG226" s="181"/>
      <c r="FH226" s="181"/>
      <c r="FI226" s="181"/>
      <c r="FJ226" s="181"/>
      <c r="FK226" s="181"/>
      <c r="FL226" s="181"/>
      <c r="FM226" s="181"/>
      <c r="FN226" s="181"/>
      <c r="FO226" s="181"/>
      <c r="FP226" s="181"/>
      <c r="FQ226" s="181"/>
      <c r="FR226" s="181"/>
      <c r="FS226" s="181"/>
      <c r="FT226" s="181"/>
      <c r="FU226" s="181"/>
      <c r="FV226" s="181"/>
      <c r="FW226" s="181"/>
      <c r="FX226" s="181"/>
      <c r="FY226" s="181"/>
      <c r="FZ226" s="181"/>
      <c r="GA226" s="181"/>
      <c r="GB226" s="181"/>
      <c r="GC226" s="181"/>
      <c r="GD226" s="181"/>
      <c r="GE226" s="181"/>
      <c r="GF226" s="181"/>
      <c r="GG226" s="181"/>
      <c r="GH226" s="181"/>
      <c r="GI226" s="181"/>
      <c r="GJ226" s="181"/>
      <c r="GK226" s="181"/>
      <c r="GL226" s="181"/>
      <c r="GM226" s="181"/>
      <c r="GN226" s="181"/>
      <c r="GO226" s="181"/>
      <c r="GP226" s="181"/>
      <c r="GQ226" s="181"/>
      <c r="GR226" s="181"/>
      <c r="GS226" s="181"/>
      <c r="GT226" s="181"/>
      <c r="GU226" s="181"/>
      <c r="GV226" s="181"/>
      <c r="GW226" s="181"/>
      <c r="GX226" s="181"/>
      <c r="GY226" s="181"/>
      <c r="GZ226" s="181"/>
      <c r="HA226" s="181"/>
      <c r="HB226" s="181"/>
      <c r="HC226" s="181"/>
      <c r="HD226" s="181"/>
      <c r="HE226" s="181"/>
      <c r="HF226" s="181"/>
      <c r="HG226" s="181"/>
      <c r="HH226" s="181"/>
      <c r="HI226" s="181"/>
      <c r="HJ226" s="181"/>
      <c r="HK226" s="181"/>
      <c r="HL226" s="181"/>
      <c r="HM226" s="181"/>
      <c r="HN226" s="181"/>
      <c r="HO226" s="181"/>
      <c r="HP226" s="181"/>
      <c r="HQ226" s="181"/>
      <c r="HR226" s="181"/>
      <c r="HS226" s="181"/>
      <c r="HT226" s="181"/>
      <c r="HU226" s="181"/>
      <c r="HV226" s="181"/>
      <c r="HW226" s="181"/>
      <c r="HX226" s="181"/>
      <c r="HY226" s="181"/>
      <c r="HZ226" s="181"/>
      <c r="IA226" s="181"/>
      <c r="IB226" s="181"/>
      <c r="IC226" s="181"/>
      <c r="ID226" s="181"/>
      <c r="IE226" s="181"/>
      <c r="IF226" s="181"/>
      <c r="IG226" s="181"/>
      <c r="IH226" s="181"/>
      <c r="II226" s="181"/>
      <c r="IJ226" s="181"/>
      <c r="IK226" s="181"/>
      <c r="IL226" s="181"/>
      <c r="IM226" s="181"/>
      <c r="IN226" s="181"/>
      <c r="IO226" s="181"/>
      <c r="IP226" s="181"/>
      <c r="IQ226" s="181"/>
      <c r="IR226" s="181"/>
      <c r="IS226" s="181"/>
      <c r="IT226" s="181"/>
      <c r="IU226" s="181"/>
      <c r="IV226" s="181"/>
      <c r="IW226" s="181"/>
      <c r="IX226" s="181"/>
      <c r="IY226" s="181"/>
      <c r="IZ226" s="181"/>
      <c r="JA226" s="181"/>
      <c r="JB226" s="181"/>
      <c r="JC226" s="181"/>
      <c r="JD226" s="181"/>
      <c r="JE226" s="181"/>
      <c r="JF226" s="181"/>
      <c r="JG226" s="181"/>
      <c r="JH226" s="181"/>
      <c r="JI226" s="181"/>
      <c r="JJ226" s="181"/>
      <c r="JK226" s="181"/>
      <c r="JL226" s="181"/>
      <c r="JM226" s="181"/>
      <c r="JN226" s="181"/>
      <c r="JO226" s="181"/>
      <c r="JP226" s="181"/>
      <c r="JQ226" s="181"/>
      <c r="JR226" s="181"/>
      <c r="JS226" s="181"/>
      <c r="JT226" s="181"/>
      <c r="JU226" s="181"/>
      <c r="JV226" s="181"/>
      <c r="JW226" s="181"/>
      <c r="JX226" s="181"/>
      <c r="JY226" s="181"/>
      <c r="JZ226" s="181"/>
      <c r="KA226" s="181"/>
      <c r="KB226" s="181"/>
      <c r="KC226" s="181"/>
      <c r="KD226" s="181"/>
      <c r="KE226" s="181"/>
      <c r="KF226" s="181"/>
      <c r="KG226" s="181"/>
      <c r="KH226" s="181"/>
      <c r="KI226" s="181"/>
      <c r="KJ226" s="181"/>
      <c r="KK226" s="181"/>
      <c r="KL226" s="181"/>
      <c r="KM226" s="181"/>
      <c r="KN226" s="181"/>
      <c r="KO226" s="181"/>
      <c r="KP226" s="181"/>
      <c r="KQ226" s="181"/>
      <c r="KR226" s="181"/>
      <c r="KS226" s="181"/>
      <c r="KT226" s="181"/>
      <c r="KU226" s="181"/>
      <c r="KV226" s="181"/>
      <c r="KW226" s="181"/>
      <c r="KX226" s="181"/>
      <c r="KY226" s="181"/>
      <c r="KZ226" s="181"/>
      <c r="LA226" s="181"/>
      <c r="LB226" s="181"/>
      <c r="LC226" s="181"/>
      <c r="LD226" s="181"/>
      <c r="LE226" s="181"/>
      <c r="LF226" s="181"/>
      <c r="LG226" s="181"/>
      <c r="LH226" s="181"/>
      <c r="LI226" s="181"/>
      <c r="LJ226" s="181"/>
      <c r="LK226" s="181"/>
      <c r="LL226" s="181"/>
      <c r="LM226" s="181"/>
      <c r="LN226" s="181"/>
      <c r="LO226" s="181"/>
      <c r="LP226" s="181"/>
      <c r="LQ226" s="181"/>
      <c r="LR226" s="181"/>
      <c r="LS226" s="181"/>
      <c r="LT226" s="181"/>
      <c r="LU226" s="181"/>
      <c r="LV226" s="181"/>
      <c r="LW226" s="181"/>
      <c r="LX226" s="181"/>
      <c r="LY226" s="181"/>
      <c r="LZ226" s="181"/>
      <c r="MA226" s="181"/>
      <c r="MB226" s="181"/>
      <c r="MC226" s="181"/>
      <c r="MD226" s="181"/>
      <c r="ME226" s="181"/>
      <c r="MF226" s="181"/>
      <c r="MG226" s="181"/>
      <c r="MH226" s="181"/>
      <c r="MI226" s="181"/>
      <c r="MJ226" s="181"/>
      <c r="MK226" s="181"/>
      <c r="ML226" s="181"/>
      <c r="MM226" s="181"/>
      <c r="MN226" s="181"/>
      <c r="MO226" s="181"/>
      <c r="MP226" s="181"/>
      <c r="MQ226" s="181"/>
      <c r="MR226" s="181"/>
      <c r="MS226" s="181"/>
      <c r="MT226" s="181"/>
      <c r="MU226" s="181"/>
      <c r="MV226" s="181"/>
      <c r="MW226" s="181"/>
      <c r="MX226" s="181"/>
      <c r="MY226" s="181"/>
      <c r="MZ226" s="181"/>
      <c r="NA226" s="181"/>
      <c r="NB226" s="181"/>
      <c r="NC226" s="181"/>
      <c r="ND226" s="181"/>
      <c r="NE226" s="181"/>
      <c r="NF226" s="181"/>
      <c r="NG226" s="181"/>
      <c r="NH226" s="181"/>
      <c r="NI226" s="181"/>
      <c r="NJ226" s="181"/>
      <c r="NK226" s="181"/>
      <c r="NL226" s="181"/>
      <c r="NM226" s="181"/>
      <c r="NN226" s="181"/>
      <c r="NO226" s="181"/>
      <c r="NP226" s="181"/>
      <c r="NQ226" s="181"/>
      <c r="NR226" s="181"/>
      <c r="NS226" s="181"/>
      <c r="NT226" s="181"/>
      <c r="NU226" s="181"/>
      <c r="NV226" s="181"/>
      <c r="NW226" s="181"/>
      <c r="NX226" s="181"/>
      <c r="NY226" s="181"/>
      <c r="NZ226" s="181"/>
      <c r="OA226" s="181"/>
      <c r="OB226" s="181"/>
      <c r="OC226" s="181"/>
      <c r="OD226" s="181"/>
      <c r="OE226" s="181"/>
      <c r="OF226" s="181"/>
      <c r="OG226" s="181"/>
      <c r="OH226" s="181"/>
      <c r="OI226" s="181"/>
      <c r="OJ226" s="181"/>
      <c r="OK226" s="181"/>
      <c r="OL226" s="181"/>
      <c r="OM226" s="181"/>
      <c r="ON226" s="181"/>
      <c r="OO226" s="181"/>
      <c r="OP226" s="181"/>
      <c r="OQ226" s="181"/>
      <c r="OR226" s="181"/>
      <c r="OS226" s="181"/>
      <c r="OT226" s="181"/>
      <c r="OU226" s="181"/>
      <c r="OV226" s="181"/>
      <c r="OW226" s="181"/>
      <c r="OX226" s="181"/>
      <c r="OY226" s="181"/>
      <c r="OZ226" s="181"/>
      <c r="PA226" s="181"/>
      <c r="PB226" s="181"/>
      <c r="PC226" s="181"/>
      <c r="PD226" s="181"/>
      <c r="PE226" s="181"/>
      <c r="PF226" s="181"/>
      <c r="PG226" s="181"/>
      <c r="PH226" s="181"/>
      <c r="PI226" s="181"/>
      <c r="PJ226" s="181"/>
      <c r="PK226" s="181"/>
      <c r="PL226" s="181"/>
      <c r="PM226" s="181"/>
      <c r="PN226" s="181"/>
      <c r="PO226" s="181"/>
      <c r="PP226" s="181"/>
      <c r="PQ226" s="181"/>
      <c r="PR226" s="181"/>
      <c r="PS226" s="181"/>
      <c r="PT226" s="181"/>
      <c r="PU226" s="181"/>
      <c r="PV226" s="181"/>
      <c r="PW226" s="181"/>
      <c r="PX226" s="181"/>
      <c r="PY226" s="181"/>
      <c r="PZ226" s="181"/>
      <c r="QA226" s="181"/>
      <c r="QB226" s="181"/>
      <c r="QC226" s="181"/>
      <c r="QD226" s="181"/>
      <c r="QE226" s="181"/>
      <c r="QF226" s="181"/>
      <c r="QG226" s="181"/>
      <c r="QH226" s="181"/>
      <c r="QI226" s="181"/>
      <c r="QJ226" s="181"/>
      <c r="QK226" s="181"/>
      <c r="QL226" s="181"/>
      <c r="QM226" s="181"/>
      <c r="QN226" s="181"/>
      <c r="QO226" s="181"/>
      <c r="QP226" s="181"/>
      <c r="QQ226" s="181"/>
      <c r="QR226" s="181"/>
      <c r="QS226" s="181"/>
    </row>
    <row r="227" spans="1:461">
      <c r="A227" s="82">
        <v>40771</v>
      </c>
      <c r="B227" s="66" t="s">
        <v>454</v>
      </c>
      <c r="C227" s="64" t="s">
        <v>76</v>
      </c>
      <c r="D227" s="65">
        <v>0</v>
      </c>
      <c r="E227" s="66" t="s">
        <v>1813</v>
      </c>
      <c r="F227" s="66" t="s">
        <v>1814</v>
      </c>
      <c r="G227" s="94" t="s">
        <v>1815</v>
      </c>
      <c r="H227" s="94" t="s">
        <v>1816</v>
      </c>
      <c r="I227" s="64">
        <v>3778</v>
      </c>
      <c r="J227" s="65">
        <v>2.7083333333333334E-2</v>
      </c>
      <c r="K227" s="66" t="s">
        <v>1817</v>
      </c>
      <c r="L227" s="66" t="s">
        <v>1818</v>
      </c>
      <c r="M227" s="94" t="s">
        <v>1819</v>
      </c>
      <c r="N227" s="94" t="s">
        <v>1820</v>
      </c>
      <c r="O227" s="64">
        <v>3769</v>
      </c>
      <c r="P227" s="83">
        <v>2.7083333333333334E-2</v>
      </c>
      <c r="Q227" s="84">
        <v>2.7083333334303461E-2</v>
      </c>
      <c r="R227" s="85">
        <v>6.6787734216409591</v>
      </c>
      <c r="S227" s="86">
        <v>37</v>
      </c>
      <c r="T227" s="87">
        <v>5</v>
      </c>
      <c r="U227" s="88" t="s">
        <v>1731</v>
      </c>
      <c r="V227" s="66" t="s">
        <v>1572</v>
      </c>
      <c r="W227" s="89">
        <v>36</v>
      </c>
      <c r="X227" s="88">
        <v>5920</v>
      </c>
      <c r="Y227" s="90">
        <v>9</v>
      </c>
      <c r="Z227" s="91" t="s">
        <v>95</v>
      </c>
      <c r="AA227" s="66" t="s">
        <v>778</v>
      </c>
      <c r="AB227" s="69">
        <v>7</v>
      </c>
      <c r="AC227" s="69" t="s">
        <v>109</v>
      </c>
      <c r="AD227" s="92">
        <v>4</v>
      </c>
      <c r="AE227" s="69">
        <v>3</v>
      </c>
      <c r="AF227" s="177" t="s">
        <v>780</v>
      </c>
      <c r="AG227" s="94">
        <v>7</v>
      </c>
      <c r="AH227" s="64" t="s">
        <v>1028</v>
      </c>
      <c r="AI227" s="178"/>
      <c r="AJ227" s="178"/>
      <c r="AK227" s="68"/>
      <c r="AL227" s="181"/>
      <c r="AM227" s="181"/>
      <c r="AN227" s="181"/>
      <c r="AO227" s="181"/>
      <c r="AP227" s="181"/>
      <c r="AQ227" s="181"/>
      <c r="AR227" s="181"/>
      <c r="AS227" s="181"/>
      <c r="AT227" s="181"/>
      <c r="AU227" s="181"/>
      <c r="AV227" s="181"/>
      <c r="AW227" s="181"/>
      <c r="AX227" s="181"/>
      <c r="AY227" s="181"/>
      <c r="AZ227" s="181"/>
      <c r="BA227" s="181"/>
      <c r="BB227" s="181"/>
      <c r="BC227" s="181"/>
      <c r="BD227" s="181"/>
      <c r="BE227" s="181"/>
      <c r="BF227" s="181"/>
      <c r="BG227" s="181"/>
      <c r="BH227" s="181"/>
      <c r="BI227" s="181"/>
      <c r="BJ227" s="181"/>
      <c r="BK227" s="181"/>
      <c r="BL227" s="181"/>
      <c r="BM227" s="181"/>
      <c r="BN227" s="181"/>
      <c r="BO227" s="181"/>
      <c r="BP227" s="181"/>
      <c r="BQ227" s="181"/>
      <c r="BR227" s="181"/>
      <c r="BS227" s="181"/>
      <c r="BT227" s="181"/>
      <c r="BU227" s="181"/>
      <c r="BV227" s="181"/>
      <c r="BW227" s="181"/>
      <c r="BX227" s="181"/>
      <c r="BY227" s="181"/>
      <c r="BZ227" s="181"/>
      <c r="CA227" s="181"/>
      <c r="CB227" s="181"/>
      <c r="CC227" s="181"/>
      <c r="CD227" s="181"/>
      <c r="CE227" s="181"/>
      <c r="CF227" s="181"/>
      <c r="CG227" s="181"/>
      <c r="CH227" s="181"/>
      <c r="CI227" s="181"/>
      <c r="CJ227" s="181"/>
      <c r="CK227" s="181"/>
      <c r="CL227" s="181"/>
      <c r="CM227" s="181"/>
      <c r="CN227" s="181"/>
      <c r="CO227" s="181"/>
      <c r="CP227" s="181"/>
      <c r="CQ227" s="181"/>
      <c r="CR227" s="181"/>
      <c r="CS227" s="181"/>
      <c r="CT227" s="181"/>
      <c r="CU227" s="181"/>
      <c r="CV227" s="181"/>
      <c r="CW227" s="181"/>
      <c r="CX227" s="181"/>
      <c r="CY227" s="181"/>
      <c r="CZ227" s="181"/>
      <c r="DA227" s="181"/>
      <c r="DB227" s="181"/>
      <c r="DC227" s="181"/>
      <c r="DD227" s="181"/>
      <c r="DE227" s="181"/>
      <c r="DF227" s="181"/>
      <c r="DG227" s="181"/>
      <c r="DH227" s="181"/>
      <c r="DI227" s="181"/>
      <c r="DJ227" s="181"/>
      <c r="DK227" s="181"/>
      <c r="DL227" s="181"/>
      <c r="DM227" s="181"/>
      <c r="DN227" s="181"/>
      <c r="DO227" s="181"/>
      <c r="DP227" s="181"/>
      <c r="DQ227" s="181"/>
      <c r="DR227" s="181"/>
      <c r="DS227" s="181"/>
      <c r="DT227" s="181"/>
      <c r="DU227" s="181"/>
      <c r="DV227" s="181"/>
      <c r="DW227" s="181"/>
      <c r="DX227" s="181"/>
      <c r="DY227" s="181"/>
      <c r="DZ227" s="181"/>
      <c r="EA227" s="181"/>
      <c r="EB227" s="181"/>
      <c r="EC227" s="181"/>
      <c r="ED227" s="181"/>
      <c r="EE227" s="181"/>
      <c r="EF227" s="181"/>
      <c r="EG227" s="181"/>
      <c r="EH227" s="181"/>
      <c r="EI227" s="181"/>
      <c r="EJ227" s="181"/>
      <c r="EK227" s="181"/>
      <c r="EL227" s="181"/>
      <c r="EM227" s="181"/>
      <c r="EN227" s="181"/>
      <c r="EO227" s="181"/>
      <c r="EP227" s="181"/>
      <c r="EQ227" s="181"/>
      <c r="ER227" s="181"/>
      <c r="ES227" s="181"/>
      <c r="ET227" s="181"/>
      <c r="EU227" s="181"/>
      <c r="EV227" s="181"/>
      <c r="EW227" s="181"/>
      <c r="EX227" s="181"/>
      <c r="EY227" s="181"/>
      <c r="EZ227" s="181"/>
      <c r="FA227" s="181"/>
      <c r="FB227" s="181"/>
      <c r="FC227" s="181"/>
      <c r="FD227" s="181"/>
      <c r="FE227" s="181"/>
      <c r="FF227" s="181"/>
      <c r="FG227" s="181"/>
      <c r="FH227" s="181"/>
      <c r="FI227" s="181"/>
      <c r="FJ227" s="181"/>
      <c r="FK227" s="181"/>
      <c r="FL227" s="181"/>
      <c r="FM227" s="181"/>
      <c r="FN227" s="181"/>
      <c r="FO227" s="181"/>
      <c r="FP227" s="181"/>
      <c r="FQ227" s="181"/>
      <c r="FR227" s="181"/>
      <c r="FS227" s="181"/>
      <c r="FT227" s="181"/>
      <c r="FU227" s="181"/>
      <c r="FV227" s="181"/>
      <c r="FW227" s="181"/>
      <c r="FX227" s="181"/>
      <c r="FY227" s="181"/>
      <c r="FZ227" s="181"/>
      <c r="GA227" s="181"/>
      <c r="GB227" s="181"/>
      <c r="GC227" s="181"/>
      <c r="GD227" s="181"/>
      <c r="GE227" s="181"/>
      <c r="GF227" s="181"/>
      <c r="GG227" s="181"/>
      <c r="GH227" s="181"/>
      <c r="GI227" s="181"/>
      <c r="GJ227" s="181"/>
      <c r="GK227" s="181"/>
      <c r="GL227" s="181"/>
      <c r="GM227" s="181"/>
      <c r="GN227" s="181"/>
      <c r="GO227" s="181"/>
      <c r="GP227" s="181"/>
      <c r="GQ227" s="181"/>
      <c r="GR227" s="181"/>
      <c r="GS227" s="181"/>
      <c r="GT227" s="181"/>
      <c r="GU227" s="181"/>
      <c r="GV227" s="181"/>
      <c r="GW227" s="181"/>
      <c r="GX227" s="181"/>
      <c r="GY227" s="181"/>
      <c r="GZ227" s="181"/>
      <c r="HA227" s="181"/>
      <c r="HB227" s="181"/>
      <c r="HC227" s="181"/>
      <c r="HD227" s="181"/>
      <c r="HE227" s="181"/>
      <c r="HF227" s="181"/>
      <c r="HG227" s="181"/>
      <c r="HH227" s="181"/>
      <c r="HI227" s="181"/>
      <c r="HJ227" s="181"/>
      <c r="HK227" s="181"/>
      <c r="HL227" s="181"/>
      <c r="HM227" s="181"/>
      <c r="HN227" s="181"/>
      <c r="HO227" s="181"/>
      <c r="HP227" s="181"/>
      <c r="HQ227" s="181"/>
      <c r="HR227" s="181"/>
      <c r="HS227" s="181"/>
      <c r="HT227" s="181"/>
      <c r="HU227" s="181"/>
      <c r="HV227" s="181"/>
      <c r="HW227" s="181"/>
      <c r="HX227" s="181"/>
      <c r="HY227" s="181"/>
      <c r="HZ227" s="181"/>
      <c r="IA227" s="181"/>
      <c r="IB227" s="181"/>
      <c r="IC227" s="181"/>
      <c r="ID227" s="181"/>
      <c r="IE227" s="181"/>
      <c r="IF227" s="181"/>
      <c r="IG227" s="181"/>
      <c r="IH227" s="181"/>
      <c r="II227" s="181"/>
      <c r="IJ227" s="181"/>
      <c r="IK227" s="181"/>
      <c r="IL227" s="181"/>
      <c r="IM227" s="181"/>
      <c r="IN227" s="181"/>
      <c r="IO227" s="181"/>
      <c r="IP227" s="181"/>
      <c r="IQ227" s="181"/>
      <c r="IR227" s="181"/>
      <c r="IS227" s="181"/>
      <c r="IT227" s="181"/>
      <c r="IU227" s="181"/>
      <c r="IV227" s="181"/>
      <c r="IW227" s="181"/>
      <c r="IX227" s="181"/>
      <c r="IY227" s="181"/>
      <c r="IZ227" s="181"/>
      <c r="JA227" s="181"/>
      <c r="JB227" s="181"/>
      <c r="JC227" s="181"/>
      <c r="JD227" s="181"/>
      <c r="JE227" s="181"/>
      <c r="JF227" s="181"/>
      <c r="JG227" s="181"/>
      <c r="JH227" s="181"/>
      <c r="JI227" s="181"/>
      <c r="JJ227" s="181"/>
      <c r="JK227" s="181"/>
      <c r="JL227" s="181"/>
      <c r="JM227" s="181"/>
      <c r="JN227" s="181"/>
      <c r="JO227" s="181"/>
      <c r="JP227" s="181"/>
      <c r="JQ227" s="181"/>
      <c r="JR227" s="181"/>
      <c r="JS227" s="181"/>
      <c r="JT227" s="181"/>
      <c r="JU227" s="181"/>
      <c r="JV227" s="181"/>
      <c r="JW227" s="181"/>
      <c r="JX227" s="181"/>
      <c r="JY227" s="181"/>
      <c r="JZ227" s="181"/>
      <c r="KA227" s="181"/>
      <c r="KB227" s="181"/>
      <c r="KC227" s="181"/>
      <c r="KD227" s="181"/>
      <c r="KE227" s="181"/>
      <c r="KF227" s="181"/>
      <c r="KG227" s="181"/>
      <c r="KH227" s="181"/>
      <c r="KI227" s="181"/>
      <c r="KJ227" s="181"/>
      <c r="KK227" s="181"/>
      <c r="KL227" s="181"/>
      <c r="KM227" s="181"/>
      <c r="KN227" s="181"/>
      <c r="KO227" s="181"/>
      <c r="KP227" s="181"/>
      <c r="KQ227" s="181"/>
      <c r="KR227" s="181"/>
      <c r="KS227" s="181"/>
      <c r="KT227" s="181"/>
      <c r="KU227" s="181"/>
      <c r="KV227" s="181"/>
      <c r="KW227" s="181"/>
      <c r="KX227" s="181"/>
      <c r="KY227" s="181"/>
      <c r="KZ227" s="181"/>
      <c r="LA227" s="181"/>
      <c r="LB227" s="181"/>
      <c r="LC227" s="181"/>
      <c r="LD227" s="181"/>
      <c r="LE227" s="181"/>
      <c r="LF227" s="181"/>
      <c r="LG227" s="181"/>
      <c r="LH227" s="181"/>
      <c r="LI227" s="181"/>
      <c r="LJ227" s="181"/>
      <c r="LK227" s="181"/>
      <c r="LL227" s="181"/>
      <c r="LM227" s="181"/>
      <c r="LN227" s="181"/>
      <c r="LO227" s="181"/>
      <c r="LP227" s="181"/>
      <c r="LQ227" s="181"/>
      <c r="LR227" s="181"/>
      <c r="LS227" s="181"/>
      <c r="LT227" s="181"/>
      <c r="LU227" s="181"/>
      <c r="LV227" s="181"/>
      <c r="LW227" s="181"/>
      <c r="LX227" s="181"/>
      <c r="LY227" s="181"/>
      <c r="LZ227" s="181"/>
      <c r="MA227" s="181"/>
      <c r="MB227" s="181"/>
      <c r="MC227" s="181"/>
      <c r="MD227" s="181"/>
      <c r="ME227" s="181"/>
      <c r="MF227" s="181"/>
      <c r="MG227" s="181"/>
      <c r="MH227" s="181"/>
      <c r="MI227" s="181"/>
      <c r="MJ227" s="181"/>
      <c r="MK227" s="181"/>
      <c r="ML227" s="181"/>
      <c r="MM227" s="181"/>
      <c r="MN227" s="181"/>
      <c r="MO227" s="181"/>
      <c r="MP227" s="181"/>
      <c r="MQ227" s="181"/>
      <c r="MR227" s="181"/>
      <c r="MS227" s="181"/>
      <c r="MT227" s="181"/>
      <c r="MU227" s="181"/>
      <c r="MV227" s="181"/>
      <c r="MW227" s="181"/>
      <c r="MX227" s="181"/>
      <c r="MY227" s="181"/>
      <c r="MZ227" s="181"/>
      <c r="NA227" s="181"/>
      <c r="NB227" s="181"/>
      <c r="NC227" s="181"/>
      <c r="ND227" s="181"/>
      <c r="NE227" s="181"/>
      <c r="NF227" s="181"/>
      <c r="NG227" s="181"/>
      <c r="NH227" s="181"/>
      <c r="NI227" s="181"/>
      <c r="NJ227" s="181"/>
      <c r="NK227" s="181"/>
      <c r="NL227" s="181"/>
      <c r="NM227" s="181"/>
      <c r="NN227" s="181"/>
      <c r="NO227" s="181"/>
      <c r="NP227" s="181"/>
      <c r="NQ227" s="181"/>
      <c r="NR227" s="181"/>
      <c r="NS227" s="181"/>
      <c r="NT227" s="181"/>
      <c r="NU227" s="181"/>
      <c r="NV227" s="181"/>
      <c r="NW227" s="181"/>
      <c r="NX227" s="181"/>
      <c r="NY227" s="181"/>
      <c r="NZ227" s="181"/>
      <c r="OA227" s="181"/>
      <c r="OB227" s="181"/>
      <c r="OC227" s="181"/>
      <c r="OD227" s="181"/>
      <c r="OE227" s="181"/>
      <c r="OF227" s="181"/>
      <c r="OG227" s="181"/>
      <c r="OH227" s="181"/>
      <c r="OI227" s="181"/>
      <c r="OJ227" s="181"/>
      <c r="OK227" s="181"/>
      <c r="OL227" s="181"/>
      <c r="OM227" s="181"/>
      <c r="ON227" s="181"/>
      <c r="OO227" s="181"/>
      <c r="OP227" s="181"/>
      <c r="OQ227" s="181"/>
      <c r="OR227" s="181"/>
      <c r="OS227" s="181"/>
      <c r="OT227" s="181"/>
      <c r="OU227" s="181"/>
      <c r="OV227" s="181"/>
      <c r="OW227" s="181"/>
      <c r="OX227" s="181"/>
      <c r="OY227" s="181"/>
      <c r="OZ227" s="181"/>
      <c r="PA227" s="181"/>
      <c r="PB227" s="181"/>
      <c r="PC227" s="181"/>
      <c r="PD227" s="181"/>
      <c r="PE227" s="181"/>
      <c r="PF227" s="181"/>
      <c r="PG227" s="181"/>
      <c r="PH227" s="181"/>
      <c r="PI227" s="181"/>
      <c r="PJ227" s="181"/>
      <c r="PK227" s="181"/>
      <c r="PL227" s="181"/>
      <c r="PM227" s="181"/>
      <c r="PN227" s="181"/>
      <c r="PO227" s="181"/>
      <c r="PP227" s="181"/>
      <c r="PQ227" s="181"/>
      <c r="PR227" s="181"/>
      <c r="PS227" s="181"/>
      <c r="PT227" s="181"/>
      <c r="PU227" s="181"/>
      <c r="PV227" s="181"/>
      <c r="PW227" s="181"/>
      <c r="PX227" s="181"/>
      <c r="PY227" s="181"/>
      <c r="PZ227" s="181"/>
      <c r="QA227" s="181"/>
      <c r="QB227" s="181"/>
      <c r="QC227" s="181"/>
      <c r="QD227" s="181"/>
      <c r="QE227" s="181"/>
      <c r="QF227" s="181"/>
      <c r="QG227" s="181"/>
      <c r="QH227" s="181"/>
      <c r="QI227" s="181"/>
      <c r="QJ227" s="181"/>
      <c r="QK227" s="181"/>
      <c r="QL227" s="181"/>
      <c r="QM227" s="181"/>
      <c r="QN227" s="181"/>
      <c r="QO227" s="181"/>
      <c r="QP227" s="181"/>
      <c r="QQ227" s="181"/>
      <c r="QR227" s="181"/>
      <c r="QS227" s="181"/>
    </row>
    <row r="228" spans="1:461">
      <c r="A228" s="82">
        <v>40771</v>
      </c>
      <c r="B228" s="66" t="s">
        <v>454</v>
      </c>
      <c r="C228" s="64" t="s">
        <v>76</v>
      </c>
      <c r="D228" s="65">
        <v>2.7083333333333334E-2</v>
      </c>
      <c r="E228" s="66" t="s">
        <v>1817</v>
      </c>
      <c r="F228" s="66" t="s">
        <v>1818</v>
      </c>
      <c r="G228" s="94" t="s">
        <v>1819</v>
      </c>
      <c r="H228" s="94" t="s">
        <v>1820</v>
      </c>
      <c r="I228" s="64">
        <v>3769</v>
      </c>
      <c r="J228" s="65">
        <v>4.5833333333333337E-2</v>
      </c>
      <c r="K228" s="66" t="s">
        <v>1821</v>
      </c>
      <c r="L228" s="66" t="s">
        <v>1822</v>
      </c>
      <c r="M228" s="94" t="s">
        <v>1823</v>
      </c>
      <c r="N228" s="94" t="s">
        <v>1824</v>
      </c>
      <c r="O228" s="64">
        <v>3767</v>
      </c>
      <c r="P228" s="83">
        <v>1.8750000000000003E-2</v>
      </c>
      <c r="Q228" s="84">
        <v>1.8749999995634425E-2</v>
      </c>
      <c r="R228" s="85">
        <v>3.8148521265485051</v>
      </c>
      <c r="S228" s="86">
        <v>41</v>
      </c>
      <c r="T228" s="87">
        <v>4</v>
      </c>
      <c r="U228" s="88" t="s">
        <v>1731</v>
      </c>
      <c r="V228" s="66" t="s">
        <v>1572</v>
      </c>
      <c r="W228" s="89">
        <v>36</v>
      </c>
      <c r="X228" s="88">
        <v>5920</v>
      </c>
      <c r="Y228" s="90">
        <v>9</v>
      </c>
      <c r="Z228" s="91" t="s">
        <v>95</v>
      </c>
      <c r="AA228" s="66" t="s">
        <v>778</v>
      </c>
      <c r="AB228" s="69">
        <v>7</v>
      </c>
      <c r="AC228" s="69" t="s">
        <v>109</v>
      </c>
      <c r="AD228" s="92">
        <v>5</v>
      </c>
      <c r="AE228" s="69">
        <v>3</v>
      </c>
      <c r="AF228" s="177" t="s">
        <v>780</v>
      </c>
      <c r="AG228" s="94">
        <v>10</v>
      </c>
      <c r="AH228" s="64" t="s">
        <v>1028</v>
      </c>
      <c r="AI228" s="178"/>
      <c r="AJ228" s="99"/>
      <c r="AK228" s="68"/>
      <c r="AL228" s="181"/>
      <c r="AM228" s="181"/>
      <c r="AN228" s="181"/>
      <c r="AO228" s="181"/>
      <c r="AP228" s="181"/>
      <c r="AQ228" s="181"/>
      <c r="AR228" s="181"/>
      <c r="AS228" s="181"/>
      <c r="AT228" s="181"/>
      <c r="AU228" s="181"/>
      <c r="AV228" s="181"/>
      <c r="AW228" s="181"/>
      <c r="AX228" s="181"/>
      <c r="AY228" s="181"/>
      <c r="AZ228" s="181"/>
      <c r="BA228" s="181"/>
      <c r="BB228" s="181"/>
      <c r="BC228" s="181"/>
      <c r="BD228" s="181"/>
      <c r="BE228" s="181"/>
      <c r="BF228" s="181"/>
      <c r="BG228" s="181"/>
      <c r="BH228" s="181"/>
      <c r="BI228" s="181"/>
      <c r="BJ228" s="181"/>
      <c r="BK228" s="181"/>
      <c r="BL228" s="181"/>
      <c r="BM228" s="181"/>
      <c r="BN228" s="181"/>
      <c r="BO228" s="181"/>
      <c r="BP228" s="181"/>
      <c r="BQ228" s="181"/>
      <c r="BR228" s="181"/>
      <c r="BS228" s="181"/>
      <c r="BT228" s="181"/>
      <c r="BU228" s="181"/>
      <c r="BV228" s="181"/>
      <c r="BW228" s="181"/>
      <c r="BX228" s="181"/>
      <c r="BY228" s="181"/>
      <c r="BZ228" s="181"/>
      <c r="CA228" s="181"/>
      <c r="CB228" s="181"/>
      <c r="CC228" s="181"/>
      <c r="CD228" s="181"/>
      <c r="CE228" s="181"/>
      <c r="CF228" s="181"/>
      <c r="CG228" s="181"/>
      <c r="CH228" s="181"/>
      <c r="CI228" s="181"/>
      <c r="CJ228" s="181"/>
      <c r="CK228" s="181"/>
      <c r="CL228" s="181"/>
      <c r="CM228" s="181"/>
      <c r="CN228" s="181"/>
      <c r="CO228" s="181"/>
      <c r="CP228" s="181"/>
      <c r="CQ228" s="181"/>
      <c r="CR228" s="181"/>
      <c r="CS228" s="181"/>
      <c r="CT228" s="181"/>
      <c r="CU228" s="181"/>
      <c r="CV228" s="181"/>
      <c r="CW228" s="181"/>
      <c r="CX228" s="181"/>
      <c r="CY228" s="181"/>
      <c r="CZ228" s="181"/>
      <c r="DA228" s="181"/>
      <c r="DB228" s="181"/>
      <c r="DC228" s="181"/>
      <c r="DD228" s="181"/>
      <c r="DE228" s="181"/>
      <c r="DF228" s="181"/>
      <c r="DG228" s="181"/>
      <c r="DH228" s="181"/>
      <c r="DI228" s="181"/>
      <c r="DJ228" s="181"/>
      <c r="DK228" s="181"/>
      <c r="DL228" s="181"/>
      <c r="DM228" s="181"/>
      <c r="DN228" s="181"/>
      <c r="DO228" s="181"/>
      <c r="DP228" s="181"/>
      <c r="DQ228" s="181"/>
      <c r="DR228" s="181"/>
      <c r="DS228" s="181"/>
      <c r="DT228" s="181"/>
      <c r="DU228" s="181"/>
      <c r="DV228" s="181"/>
      <c r="DW228" s="181"/>
      <c r="DX228" s="181"/>
      <c r="DY228" s="181"/>
      <c r="DZ228" s="181"/>
      <c r="EA228" s="181"/>
      <c r="EB228" s="181"/>
      <c r="EC228" s="181"/>
      <c r="ED228" s="181"/>
      <c r="EE228" s="181"/>
      <c r="EF228" s="181"/>
      <c r="EG228" s="181"/>
      <c r="EH228" s="181"/>
      <c r="EI228" s="181"/>
      <c r="EJ228" s="181"/>
      <c r="EK228" s="181"/>
      <c r="EL228" s="181"/>
      <c r="EM228" s="181"/>
      <c r="EN228" s="181"/>
      <c r="EO228" s="181"/>
      <c r="EP228" s="181"/>
      <c r="EQ228" s="181"/>
      <c r="ER228" s="181"/>
      <c r="ES228" s="181"/>
      <c r="ET228" s="181"/>
      <c r="EU228" s="181"/>
      <c r="EV228" s="181"/>
      <c r="EW228" s="181"/>
      <c r="EX228" s="181"/>
      <c r="EY228" s="181"/>
      <c r="EZ228" s="181"/>
      <c r="FA228" s="181"/>
      <c r="FB228" s="181"/>
      <c r="FC228" s="181"/>
      <c r="FD228" s="181"/>
      <c r="FE228" s="181"/>
      <c r="FF228" s="181"/>
      <c r="FG228" s="181"/>
      <c r="FH228" s="181"/>
      <c r="FI228" s="181"/>
      <c r="FJ228" s="181"/>
      <c r="FK228" s="181"/>
      <c r="FL228" s="181"/>
      <c r="FM228" s="181"/>
      <c r="FN228" s="181"/>
      <c r="FO228" s="181"/>
      <c r="FP228" s="181"/>
      <c r="FQ228" s="181"/>
      <c r="FR228" s="181"/>
      <c r="FS228" s="181"/>
      <c r="FT228" s="181"/>
      <c r="FU228" s="181"/>
      <c r="FV228" s="181"/>
      <c r="FW228" s="181"/>
      <c r="FX228" s="181"/>
      <c r="FY228" s="181"/>
      <c r="FZ228" s="181"/>
      <c r="GA228" s="181"/>
      <c r="GB228" s="181"/>
      <c r="GC228" s="181"/>
      <c r="GD228" s="181"/>
      <c r="GE228" s="181"/>
      <c r="GF228" s="181"/>
      <c r="GG228" s="181"/>
      <c r="GH228" s="181"/>
      <c r="GI228" s="181"/>
      <c r="GJ228" s="181"/>
      <c r="GK228" s="181"/>
      <c r="GL228" s="181"/>
      <c r="GM228" s="181"/>
      <c r="GN228" s="181"/>
      <c r="GO228" s="181"/>
      <c r="GP228" s="181"/>
      <c r="GQ228" s="181"/>
      <c r="GR228" s="181"/>
      <c r="GS228" s="181"/>
      <c r="GT228" s="181"/>
      <c r="GU228" s="181"/>
      <c r="GV228" s="181"/>
      <c r="GW228" s="181"/>
      <c r="GX228" s="181"/>
      <c r="GY228" s="181"/>
      <c r="GZ228" s="181"/>
      <c r="HA228" s="181"/>
      <c r="HB228" s="181"/>
      <c r="HC228" s="181"/>
      <c r="HD228" s="181"/>
      <c r="HE228" s="181"/>
      <c r="HF228" s="181"/>
      <c r="HG228" s="181"/>
      <c r="HH228" s="181"/>
      <c r="HI228" s="181"/>
      <c r="HJ228" s="181"/>
      <c r="HK228" s="181"/>
      <c r="HL228" s="181"/>
      <c r="HM228" s="181"/>
      <c r="HN228" s="181"/>
      <c r="HO228" s="181"/>
      <c r="HP228" s="181"/>
      <c r="HQ228" s="181"/>
      <c r="HR228" s="181"/>
      <c r="HS228" s="181"/>
      <c r="HT228" s="181"/>
      <c r="HU228" s="181"/>
      <c r="HV228" s="181"/>
      <c r="HW228" s="181"/>
      <c r="HX228" s="181"/>
      <c r="HY228" s="181"/>
      <c r="HZ228" s="181"/>
      <c r="IA228" s="181"/>
      <c r="IB228" s="181"/>
      <c r="IC228" s="181"/>
      <c r="ID228" s="181"/>
      <c r="IE228" s="181"/>
      <c r="IF228" s="181"/>
      <c r="IG228" s="181"/>
      <c r="IH228" s="181"/>
      <c r="II228" s="181"/>
      <c r="IJ228" s="181"/>
      <c r="IK228" s="181"/>
      <c r="IL228" s="181"/>
      <c r="IM228" s="181"/>
      <c r="IN228" s="181"/>
      <c r="IO228" s="181"/>
      <c r="IP228" s="181"/>
      <c r="IQ228" s="181"/>
      <c r="IR228" s="181"/>
      <c r="IS228" s="181"/>
      <c r="IT228" s="181"/>
      <c r="IU228" s="181"/>
      <c r="IV228" s="181"/>
      <c r="IW228" s="181"/>
      <c r="IX228" s="181"/>
      <c r="IY228" s="181"/>
      <c r="IZ228" s="181"/>
      <c r="JA228" s="181"/>
      <c r="JB228" s="181"/>
      <c r="JC228" s="181"/>
      <c r="JD228" s="181"/>
      <c r="JE228" s="181"/>
      <c r="JF228" s="181"/>
      <c r="JG228" s="181"/>
      <c r="JH228" s="181"/>
      <c r="JI228" s="181"/>
      <c r="JJ228" s="181"/>
      <c r="JK228" s="181"/>
      <c r="JL228" s="181"/>
      <c r="JM228" s="181"/>
      <c r="JN228" s="181"/>
      <c r="JO228" s="181"/>
      <c r="JP228" s="181"/>
      <c r="JQ228" s="181"/>
      <c r="JR228" s="181"/>
      <c r="JS228" s="181"/>
      <c r="JT228" s="181"/>
      <c r="JU228" s="181"/>
      <c r="JV228" s="181"/>
      <c r="JW228" s="181"/>
      <c r="JX228" s="181"/>
      <c r="JY228" s="181"/>
      <c r="JZ228" s="181"/>
      <c r="KA228" s="181"/>
      <c r="KB228" s="181"/>
      <c r="KC228" s="181"/>
      <c r="KD228" s="181"/>
      <c r="KE228" s="181"/>
      <c r="KF228" s="181"/>
      <c r="KG228" s="181"/>
      <c r="KH228" s="181"/>
      <c r="KI228" s="181"/>
      <c r="KJ228" s="181"/>
      <c r="KK228" s="181"/>
      <c r="KL228" s="181"/>
      <c r="KM228" s="181"/>
      <c r="KN228" s="181"/>
      <c r="KO228" s="181"/>
      <c r="KP228" s="181"/>
      <c r="KQ228" s="181"/>
      <c r="KR228" s="181"/>
      <c r="KS228" s="181"/>
      <c r="KT228" s="181"/>
      <c r="KU228" s="181"/>
      <c r="KV228" s="181"/>
      <c r="KW228" s="181"/>
      <c r="KX228" s="181"/>
      <c r="KY228" s="181"/>
      <c r="KZ228" s="181"/>
      <c r="LA228" s="181"/>
      <c r="LB228" s="181"/>
      <c r="LC228" s="181"/>
      <c r="LD228" s="181"/>
      <c r="LE228" s="181"/>
      <c r="LF228" s="181"/>
      <c r="LG228" s="181"/>
      <c r="LH228" s="181"/>
      <c r="LI228" s="181"/>
      <c r="LJ228" s="181"/>
      <c r="LK228" s="181"/>
      <c r="LL228" s="181"/>
      <c r="LM228" s="181"/>
      <c r="LN228" s="181"/>
      <c r="LO228" s="181"/>
      <c r="LP228" s="181"/>
      <c r="LQ228" s="181"/>
      <c r="LR228" s="181"/>
      <c r="LS228" s="181"/>
      <c r="LT228" s="181"/>
      <c r="LU228" s="181"/>
      <c r="LV228" s="181"/>
      <c r="LW228" s="181"/>
      <c r="LX228" s="181"/>
      <c r="LY228" s="181"/>
      <c r="LZ228" s="181"/>
      <c r="MA228" s="181"/>
      <c r="MB228" s="181"/>
      <c r="MC228" s="181"/>
      <c r="MD228" s="181"/>
      <c r="ME228" s="181"/>
      <c r="MF228" s="181"/>
      <c r="MG228" s="181"/>
      <c r="MH228" s="181"/>
      <c r="MI228" s="181"/>
      <c r="MJ228" s="181"/>
      <c r="MK228" s="181"/>
      <c r="ML228" s="181"/>
      <c r="MM228" s="181"/>
      <c r="MN228" s="181"/>
      <c r="MO228" s="181"/>
      <c r="MP228" s="181"/>
      <c r="MQ228" s="181"/>
      <c r="MR228" s="181"/>
      <c r="MS228" s="181"/>
      <c r="MT228" s="181"/>
      <c r="MU228" s="181"/>
      <c r="MV228" s="181"/>
      <c r="MW228" s="181"/>
      <c r="MX228" s="181"/>
      <c r="MY228" s="181"/>
      <c r="MZ228" s="181"/>
      <c r="NA228" s="181"/>
      <c r="NB228" s="181"/>
      <c r="NC228" s="181"/>
      <c r="ND228" s="181"/>
      <c r="NE228" s="181"/>
      <c r="NF228" s="181"/>
      <c r="NG228" s="181"/>
      <c r="NH228" s="181"/>
      <c r="NI228" s="181"/>
      <c r="NJ228" s="181"/>
      <c r="NK228" s="181"/>
      <c r="NL228" s="181"/>
      <c r="NM228" s="181"/>
      <c r="NN228" s="181"/>
      <c r="NO228" s="181"/>
      <c r="NP228" s="181"/>
      <c r="NQ228" s="181"/>
      <c r="NR228" s="181"/>
      <c r="NS228" s="181"/>
      <c r="NT228" s="181"/>
      <c r="NU228" s="181"/>
      <c r="NV228" s="181"/>
      <c r="NW228" s="181"/>
      <c r="NX228" s="181"/>
      <c r="NY228" s="181"/>
      <c r="NZ228" s="181"/>
      <c r="OA228" s="181"/>
      <c r="OB228" s="181"/>
      <c r="OC228" s="181"/>
      <c r="OD228" s="181"/>
      <c r="OE228" s="181"/>
      <c r="OF228" s="181"/>
      <c r="OG228" s="181"/>
      <c r="OH228" s="181"/>
      <c r="OI228" s="181"/>
      <c r="OJ228" s="181"/>
      <c r="OK228" s="181"/>
      <c r="OL228" s="181"/>
      <c r="OM228" s="181"/>
      <c r="ON228" s="181"/>
      <c r="OO228" s="181"/>
      <c r="OP228" s="181"/>
      <c r="OQ228" s="181"/>
      <c r="OR228" s="181"/>
      <c r="OS228" s="181"/>
      <c r="OT228" s="181"/>
      <c r="OU228" s="181"/>
      <c r="OV228" s="181"/>
      <c r="OW228" s="181"/>
      <c r="OX228" s="181"/>
      <c r="OY228" s="181"/>
      <c r="OZ228" s="181"/>
      <c r="PA228" s="181"/>
      <c r="PB228" s="181"/>
      <c r="PC228" s="181"/>
      <c r="PD228" s="181"/>
      <c r="PE228" s="181"/>
      <c r="PF228" s="181"/>
      <c r="PG228" s="181"/>
      <c r="PH228" s="181"/>
      <c r="PI228" s="181"/>
      <c r="PJ228" s="181"/>
      <c r="PK228" s="181"/>
      <c r="PL228" s="181"/>
      <c r="PM228" s="181"/>
      <c r="PN228" s="181"/>
      <c r="PO228" s="181"/>
      <c r="PP228" s="181"/>
      <c r="PQ228" s="181"/>
      <c r="PR228" s="181"/>
      <c r="PS228" s="181"/>
      <c r="PT228" s="181"/>
      <c r="PU228" s="181"/>
      <c r="PV228" s="181"/>
      <c r="PW228" s="181"/>
      <c r="PX228" s="181"/>
      <c r="PY228" s="181"/>
      <c r="PZ228" s="181"/>
      <c r="QA228" s="181"/>
      <c r="QB228" s="181"/>
      <c r="QC228" s="181"/>
      <c r="QD228" s="181"/>
      <c r="QE228" s="181"/>
      <c r="QF228" s="181"/>
      <c r="QG228" s="181"/>
      <c r="QH228" s="181"/>
      <c r="QI228" s="181"/>
      <c r="QJ228" s="181"/>
      <c r="QK228" s="181"/>
      <c r="QL228" s="181"/>
      <c r="QM228" s="181"/>
      <c r="QN228" s="181"/>
      <c r="QO228" s="181"/>
      <c r="QP228" s="181"/>
      <c r="QQ228" s="181"/>
      <c r="QR228" s="181"/>
      <c r="QS228" s="181"/>
    </row>
    <row r="229" spans="1:461">
      <c r="A229" s="82">
        <v>40771</v>
      </c>
      <c r="B229" s="66" t="s">
        <v>454</v>
      </c>
      <c r="C229" s="64" t="s">
        <v>76</v>
      </c>
      <c r="D229" s="65">
        <v>4.5833333333333337E-2</v>
      </c>
      <c r="E229" s="66" t="s">
        <v>1821</v>
      </c>
      <c r="F229" s="66" t="s">
        <v>1822</v>
      </c>
      <c r="G229" s="94" t="s">
        <v>1823</v>
      </c>
      <c r="H229" s="94" t="s">
        <v>1824</v>
      </c>
      <c r="I229" s="64">
        <v>3767</v>
      </c>
      <c r="J229" s="65">
        <v>6.458333333333334E-2</v>
      </c>
      <c r="K229" s="66" t="s">
        <v>1825</v>
      </c>
      <c r="L229" s="66" t="s">
        <v>1826</v>
      </c>
      <c r="M229" s="94" t="s">
        <v>1827</v>
      </c>
      <c r="N229" s="94" t="s">
        <v>1828</v>
      </c>
      <c r="O229" s="64">
        <v>3766</v>
      </c>
      <c r="P229" s="83">
        <v>1.8750000000000003E-2</v>
      </c>
      <c r="Q229" s="84">
        <v>1.8750000002910383E-2</v>
      </c>
      <c r="R229" s="85">
        <v>3.7039479006669596</v>
      </c>
      <c r="S229" s="86">
        <v>42</v>
      </c>
      <c r="T229" s="87">
        <v>5</v>
      </c>
      <c r="U229" s="88" t="s">
        <v>1731</v>
      </c>
      <c r="V229" s="66" t="s">
        <v>1572</v>
      </c>
      <c r="W229" s="89">
        <v>36</v>
      </c>
      <c r="X229" s="88">
        <v>5920</v>
      </c>
      <c r="Y229" s="90">
        <v>9</v>
      </c>
      <c r="Z229" s="91" t="s">
        <v>95</v>
      </c>
      <c r="AA229" s="66" t="s">
        <v>778</v>
      </c>
      <c r="AB229" s="69">
        <v>7</v>
      </c>
      <c r="AC229" s="69" t="s">
        <v>109</v>
      </c>
      <c r="AD229" s="92">
        <v>5</v>
      </c>
      <c r="AE229" s="69">
        <v>3</v>
      </c>
      <c r="AF229" s="177" t="s">
        <v>780</v>
      </c>
      <c r="AG229" s="94">
        <v>8</v>
      </c>
      <c r="AH229" s="64" t="s">
        <v>1028</v>
      </c>
      <c r="AI229" s="178"/>
      <c r="AJ229" s="178"/>
      <c r="AK229" s="68"/>
      <c r="AL229" s="70"/>
      <c r="AM229" s="70"/>
      <c r="AN229" s="70"/>
      <c r="AO229" s="70"/>
      <c r="AP229" s="70"/>
      <c r="AQ229" s="70"/>
      <c r="AR229" s="70"/>
      <c r="AS229" s="70"/>
      <c r="AT229" s="70"/>
      <c r="AU229" s="70"/>
      <c r="AV229" s="70"/>
      <c r="AW229" s="70"/>
      <c r="AX229" s="70"/>
      <c r="AY229" s="70"/>
      <c r="AZ229" s="70"/>
      <c r="BA229" s="70"/>
      <c r="BB229" s="70"/>
      <c r="BC229" s="70"/>
      <c r="BD229" s="70"/>
      <c r="BE229" s="70"/>
      <c r="BF229" s="70"/>
      <c r="BG229" s="70"/>
      <c r="BH229" s="70"/>
      <c r="BI229" s="70"/>
      <c r="BJ229" s="70"/>
      <c r="BK229" s="70"/>
      <c r="BL229" s="70"/>
      <c r="BM229" s="70"/>
      <c r="BN229" s="70"/>
      <c r="BO229" s="70"/>
      <c r="BP229" s="70"/>
      <c r="BQ229" s="70"/>
      <c r="BR229" s="70"/>
      <c r="BS229" s="70"/>
      <c r="BT229" s="70"/>
      <c r="BU229" s="70"/>
      <c r="BV229" s="70"/>
      <c r="BW229" s="70"/>
      <c r="BX229" s="70"/>
      <c r="BY229" s="70"/>
      <c r="BZ229" s="70"/>
      <c r="CA229" s="70"/>
      <c r="CB229" s="70"/>
      <c r="CC229" s="70"/>
      <c r="CD229" s="70"/>
      <c r="CE229" s="70"/>
      <c r="CF229" s="70"/>
      <c r="CG229" s="70"/>
      <c r="CH229" s="70"/>
      <c r="CI229" s="70"/>
      <c r="CJ229" s="70"/>
      <c r="CK229" s="70"/>
      <c r="CL229" s="70"/>
      <c r="CM229" s="70"/>
      <c r="CN229" s="70"/>
      <c r="CO229" s="70"/>
      <c r="CP229" s="70"/>
      <c r="CQ229" s="70"/>
      <c r="CR229" s="70"/>
      <c r="CS229" s="70"/>
      <c r="CT229" s="70"/>
      <c r="CU229" s="70"/>
      <c r="CV229" s="70"/>
      <c r="CW229" s="70"/>
      <c r="CX229" s="70"/>
      <c r="CY229" s="70"/>
      <c r="CZ229" s="70"/>
      <c r="DA229" s="70"/>
      <c r="DB229" s="70"/>
      <c r="DC229" s="70"/>
      <c r="DD229" s="70"/>
      <c r="DE229" s="70"/>
      <c r="DF229" s="70"/>
      <c r="DG229" s="70"/>
      <c r="DH229" s="70"/>
      <c r="DI229" s="70"/>
      <c r="DJ229" s="70"/>
      <c r="DK229" s="70"/>
      <c r="DL229" s="70"/>
      <c r="DM229" s="70"/>
      <c r="DN229" s="70"/>
      <c r="DO229" s="70"/>
      <c r="DP229" s="70"/>
      <c r="DQ229" s="70"/>
      <c r="DR229" s="70"/>
      <c r="DS229" s="70"/>
      <c r="DT229" s="70"/>
      <c r="DU229" s="70"/>
      <c r="DV229" s="70"/>
      <c r="DW229" s="70"/>
      <c r="DX229" s="70"/>
      <c r="DY229" s="70"/>
      <c r="DZ229" s="70"/>
      <c r="EA229" s="70"/>
      <c r="EB229" s="70"/>
      <c r="EC229" s="70"/>
      <c r="ED229" s="70"/>
      <c r="EE229" s="70"/>
      <c r="EF229" s="70"/>
      <c r="EG229" s="70"/>
      <c r="EH229" s="70"/>
      <c r="EI229" s="70"/>
      <c r="EJ229" s="70"/>
      <c r="EK229" s="70"/>
      <c r="EL229" s="70"/>
      <c r="EM229" s="70"/>
      <c r="EN229" s="70"/>
      <c r="EO229" s="70"/>
      <c r="EP229" s="70"/>
      <c r="EQ229" s="70"/>
      <c r="ER229" s="70"/>
      <c r="ES229" s="70"/>
      <c r="ET229" s="70"/>
      <c r="EU229" s="70"/>
      <c r="EV229" s="70"/>
      <c r="EW229" s="70"/>
      <c r="EX229" s="70"/>
      <c r="EY229" s="70"/>
      <c r="EZ229" s="70"/>
      <c r="FA229" s="70"/>
      <c r="FB229" s="70"/>
      <c r="FC229" s="70"/>
      <c r="FD229" s="70"/>
      <c r="FE229" s="70"/>
      <c r="FF229" s="70"/>
      <c r="FG229" s="70"/>
      <c r="FH229" s="70"/>
      <c r="FI229" s="70"/>
      <c r="FJ229" s="70"/>
      <c r="FK229" s="70"/>
      <c r="FL229" s="70"/>
      <c r="FM229" s="70"/>
      <c r="FN229" s="70"/>
      <c r="FO229" s="70"/>
      <c r="FP229" s="70"/>
      <c r="FQ229" s="70"/>
      <c r="FR229" s="70"/>
      <c r="FS229" s="70"/>
      <c r="FT229" s="70"/>
      <c r="FU229" s="70"/>
      <c r="FV229" s="70"/>
      <c r="FW229" s="70"/>
      <c r="FX229" s="70"/>
      <c r="FY229" s="70"/>
      <c r="FZ229" s="70"/>
      <c r="GA229" s="70"/>
      <c r="GB229" s="70"/>
      <c r="GC229" s="70"/>
      <c r="GD229" s="70"/>
      <c r="GE229" s="70"/>
      <c r="GF229" s="70"/>
      <c r="GG229" s="70"/>
      <c r="GH229" s="70"/>
      <c r="GI229" s="70"/>
      <c r="GJ229" s="70"/>
      <c r="GK229" s="70"/>
      <c r="GL229" s="70"/>
      <c r="GM229" s="70"/>
      <c r="GN229" s="70"/>
      <c r="GO229" s="70"/>
      <c r="GP229" s="70"/>
      <c r="GQ229" s="70"/>
      <c r="GR229" s="70"/>
      <c r="GS229" s="70"/>
      <c r="GT229" s="70"/>
      <c r="GU229" s="70"/>
      <c r="GV229" s="70"/>
      <c r="GW229" s="70"/>
      <c r="GX229" s="70"/>
      <c r="GY229" s="70"/>
      <c r="GZ229" s="70"/>
      <c r="HA229" s="70"/>
      <c r="HB229" s="70"/>
      <c r="HC229" s="70"/>
      <c r="HD229" s="70"/>
      <c r="HE229" s="70"/>
      <c r="HF229" s="70"/>
      <c r="HG229" s="70"/>
      <c r="HH229" s="70"/>
      <c r="HI229" s="70"/>
      <c r="HJ229" s="70"/>
      <c r="HK229" s="70"/>
      <c r="HL229" s="70"/>
      <c r="HM229" s="70"/>
      <c r="HN229" s="70"/>
      <c r="HO229" s="70"/>
      <c r="HP229" s="70"/>
      <c r="HQ229" s="70"/>
      <c r="HR229" s="70"/>
      <c r="HS229" s="70"/>
      <c r="HT229" s="70"/>
      <c r="HU229" s="70"/>
      <c r="HV229" s="70"/>
      <c r="HW229" s="70"/>
      <c r="HX229" s="70"/>
      <c r="HY229" s="70"/>
      <c r="HZ229" s="70"/>
      <c r="IA229" s="70"/>
      <c r="IB229" s="70"/>
      <c r="IC229" s="70"/>
      <c r="ID229" s="70"/>
      <c r="IE229" s="70"/>
      <c r="IF229" s="70"/>
      <c r="IG229" s="70"/>
      <c r="IH229" s="70"/>
      <c r="II229" s="70"/>
      <c r="IJ229" s="70"/>
      <c r="IK229" s="70"/>
      <c r="IL229" s="70"/>
      <c r="IM229" s="70"/>
      <c r="IN229" s="70"/>
      <c r="IO229" s="70"/>
      <c r="IP229" s="70"/>
      <c r="IQ229" s="70"/>
      <c r="IR229" s="70"/>
      <c r="IS229" s="70"/>
      <c r="IT229" s="70"/>
      <c r="IU229" s="70"/>
      <c r="IV229" s="70"/>
      <c r="IW229" s="70"/>
      <c r="IX229" s="70"/>
      <c r="IY229" s="70"/>
      <c r="IZ229" s="70"/>
      <c r="JA229" s="70"/>
      <c r="JB229" s="70"/>
      <c r="JC229" s="70"/>
      <c r="JD229" s="70"/>
      <c r="JE229" s="70"/>
      <c r="JF229" s="70"/>
      <c r="JG229" s="70"/>
      <c r="JH229" s="70"/>
      <c r="JI229" s="70"/>
      <c r="JJ229" s="70"/>
      <c r="JK229" s="70"/>
      <c r="JL229" s="70"/>
      <c r="JM229" s="70"/>
      <c r="JN229" s="70"/>
      <c r="JO229" s="70"/>
      <c r="JP229" s="70"/>
      <c r="JQ229" s="70"/>
      <c r="JR229" s="70"/>
      <c r="JS229" s="70"/>
      <c r="JT229" s="70"/>
      <c r="JU229" s="70"/>
      <c r="JV229" s="70"/>
      <c r="JW229" s="70"/>
      <c r="JX229" s="70"/>
      <c r="JY229" s="70"/>
      <c r="JZ229" s="70"/>
      <c r="KA229" s="70"/>
      <c r="KB229" s="70"/>
      <c r="KC229" s="70"/>
      <c r="KD229" s="70"/>
      <c r="KE229" s="70"/>
      <c r="KF229" s="70"/>
      <c r="KG229" s="70"/>
      <c r="KH229" s="70"/>
      <c r="KI229" s="70"/>
      <c r="KJ229" s="70"/>
      <c r="KK229" s="70"/>
      <c r="KL229" s="70"/>
      <c r="KM229" s="70"/>
      <c r="KN229" s="70"/>
      <c r="KO229" s="70"/>
      <c r="KP229" s="70"/>
      <c r="KQ229" s="70"/>
      <c r="KR229" s="70"/>
      <c r="KS229" s="70"/>
      <c r="KT229" s="70"/>
      <c r="KU229" s="70"/>
      <c r="KV229" s="70"/>
      <c r="KW229" s="70"/>
      <c r="KX229" s="70"/>
      <c r="KY229" s="70"/>
      <c r="KZ229" s="70"/>
      <c r="LA229" s="70"/>
      <c r="LB229" s="70"/>
      <c r="LC229" s="70"/>
      <c r="LD229" s="70"/>
      <c r="LE229" s="70"/>
      <c r="LF229" s="70"/>
      <c r="LG229" s="70"/>
      <c r="LH229" s="70"/>
      <c r="LI229" s="70"/>
      <c r="LJ229" s="70"/>
      <c r="LK229" s="70"/>
      <c r="LL229" s="70"/>
      <c r="LM229" s="70"/>
      <c r="LN229" s="70"/>
      <c r="LO229" s="70"/>
      <c r="LP229" s="70"/>
      <c r="LQ229" s="70"/>
      <c r="LR229" s="70"/>
      <c r="LS229" s="70"/>
      <c r="LT229" s="70"/>
      <c r="LU229" s="70"/>
      <c r="LV229" s="70"/>
      <c r="LW229" s="70"/>
      <c r="LX229" s="70"/>
      <c r="LY229" s="70"/>
      <c r="LZ229" s="70"/>
      <c r="MA229" s="70"/>
      <c r="MB229" s="70"/>
      <c r="MC229" s="70"/>
      <c r="MD229" s="70"/>
      <c r="ME229" s="70"/>
      <c r="MF229" s="70"/>
      <c r="MG229" s="70"/>
      <c r="MH229" s="70"/>
      <c r="MI229" s="70"/>
      <c r="MJ229" s="70"/>
      <c r="MK229" s="70"/>
      <c r="ML229" s="70"/>
      <c r="MM229" s="70"/>
      <c r="MN229" s="70"/>
      <c r="MO229" s="70"/>
      <c r="MP229" s="70"/>
      <c r="MQ229" s="70"/>
      <c r="MR229" s="70"/>
      <c r="MS229" s="70"/>
      <c r="MT229" s="70"/>
      <c r="MU229" s="70"/>
      <c r="MV229" s="70"/>
      <c r="MW229" s="70"/>
      <c r="MX229" s="70"/>
      <c r="MY229" s="70"/>
      <c r="MZ229" s="70"/>
      <c r="NA229" s="70"/>
      <c r="NB229" s="70"/>
      <c r="NC229" s="70"/>
      <c r="ND229" s="70"/>
      <c r="NE229" s="70"/>
      <c r="NF229" s="70"/>
      <c r="NG229" s="70"/>
      <c r="NH229" s="70"/>
      <c r="NI229" s="70"/>
      <c r="NJ229" s="70"/>
      <c r="NK229" s="70"/>
      <c r="NL229" s="70"/>
      <c r="NM229" s="70"/>
      <c r="NN229" s="70"/>
      <c r="NO229" s="70"/>
      <c r="NP229" s="70"/>
      <c r="NQ229" s="70"/>
      <c r="NR229" s="70"/>
      <c r="NS229" s="70"/>
      <c r="NT229" s="70"/>
      <c r="NU229" s="70"/>
      <c r="NV229" s="70"/>
      <c r="NW229" s="70"/>
      <c r="NX229" s="70"/>
      <c r="NY229" s="70"/>
      <c r="NZ229" s="70"/>
      <c r="OA229" s="70"/>
      <c r="OB229" s="70"/>
      <c r="OC229" s="70"/>
      <c r="OD229" s="70"/>
      <c r="OE229" s="70"/>
      <c r="OF229" s="70"/>
      <c r="OG229" s="70"/>
      <c r="OH229" s="70"/>
      <c r="OI229" s="70"/>
      <c r="OJ229" s="70"/>
      <c r="OK229" s="70"/>
      <c r="OL229" s="70"/>
      <c r="OM229" s="70"/>
      <c r="ON229" s="70"/>
      <c r="OO229" s="70"/>
      <c r="OP229" s="70"/>
      <c r="OQ229" s="70"/>
      <c r="OR229" s="70"/>
      <c r="OS229" s="70"/>
      <c r="OT229" s="70"/>
      <c r="OU229" s="70"/>
      <c r="OV229" s="70"/>
      <c r="OW229" s="70"/>
      <c r="OX229" s="70"/>
      <c r="OY229" s="70"/>
      <c r="OZ229" s="70"/>
      <c r="PA229" s="70"/>
      <c r="PB229" s="70"/>
      <c r="PC229" s="70"/>
      <c r="PD229" s="70"/>
      <c r="PE229" s="70"/>
      <c r="PF229" s="70"/>
      <c r="PG229" s="70"/>
      <c r="PH229" s="70"/>
      <c r="PI229" s="70"/>
      <c r="PJ229" s="70"/>
      <c r="PK229" s="70"/>
      <c r="PL229" s="70"/>
      <c r="PM229" s="70"/>
      <c r="PN229" s="70"/>
      <c r="PO229" s="70"/>
      <c r="PP229" s="70"/>
      <c r="PQ229" s="70"/>
      <c r="PR229" s="70"/>
      <c r="PS229" s="70"/>
      <c r="PT229" s="70"/>
      <c r="PU229" s="70"/>
      <c r="PV229" s="70"/>
      <c r="PW229" s="70"/>
      <c r="PX229" s="70"/>
      <c r="PY229" s="70"/>
      <c r="PZ229" s="70"/>
      <c r="QA229" s="70"/>
      <c r="QB229" s="70"/>
      <c r="QC229" s="70"/>
      <c r="QD229" s="70"/>
      <c r="QE229" s="70"/>
      <c r="QF229" s="70"/>
      <c r="QG229" s="70"/>
      <c r="QH229" s="70"/>
      <c r="QI229" s="70"/>
      <c r="QJ229" s="70"/>
      <c r="QK229" s="70"/>
      <c r="QL229" s="70"/>
      <c r="QM229" s="70"/>
      <c r="QN229" s="70"/>
      <c r="QO229" s="70"/>
      <c r="QP229" s="70"/>
      <c r="QQ229" s="70"/>
      <c r="QR229" s="70"/>
      <c r="QS229" s="70"/>
    </row>
    <row r="230" spans="1:461">
      <c r="A230" s="82">
        <v>40771</v>
      </c>
      <c r="B230" s="66" t="s">
        <v>147</v>
      </c>
      <c r="C230" s="64" t="s">
        <v>76</v>
      </c>
      <c r="D230" s="65">
        <v>6.458333333333334E-2</v>
      </c>
      <c r="E230" s="66" t="s">
        <v>1825</v>
      </c>
      <c r="F230" s="66" t="s">
        <v>1826</v>
      </c>
      <c r="G230" s="94" t="s">
        <v>1827</v>
      </c>
      <c r="H230" s="94" t="s">
        <v>1828</v>
      </c>
      <c r="I230" s="64">
        <v>3766</v>
      </c>
      <c r="J230" s="65">
        <v>8.3333333333333329E-2</v>
      </c>
      <c r="K230" s="66" t="s">
        <v>1829</v>
      </c>
      <c r="L230" s="66" t="s">
        <v>1830</v>
      </c>
      <c r="M230" s="94" t="s">
        <v>1831</v>
      </c>
      <c r="N230" s="94" t="s">
        <v>1832</v>
      </c>
      <c r="O230" s="64">
        <v>3767</v>
      </c>
      <c r="P230" s="83">
        <v>1.8749999999999989E-2</v>
      </c>
      <c r="Q230" s="84">
        <v>1.8750000002910383E-2</v>
      </c>
      <c r="R230" s="85">
        <v>3.7563638091620142</v>
      </c>
      <c r="S230" s="86">
        <v>41</v>
      </c>
      <c r="T230" s="87">
        <v>4</v>
      </c>
      <c r="U230" s="88" t="s">
        <v>1731</v>
      </c>
      <c r="V230" s="66" t="s">
        <v>1572</v>
      </c>
      <c r="W230" s="89">
        <v>36</v>
      </c>
      <c r="X230" s="88">
        <v>5920</v>
      </c>
      <c r="Y230" s="183">
        <v>9</v>
      </c>
      <c r="Z230" s="91" t="s">
        <v>95</v>
      </c>
      <c r="AA230" s="66" t="s">
        <v>778</v>
      </c>
      <c r="AB230" s="92">
        <v>7</v>
      </c>
      <c r="AC230" s="69" t="s">
        <v>822</v>
      </c>
      <c r="AD230" s="92">
        <v>5</v>
      </c>
      <c r="AE230" s="69">
        <v>3</v>
      </c>
      <c r="AF230" s="177" t="s">
        <v>780</v>
      </c>
      <c r="AG230" s="94">
        <v>8</v>
      </c>
      <c r="AH230" s="64" t="s">
        <v>1028</v>
      </c>
      <c r="AI230" s="178"/>
      <c r="AJ230" s="99"/>
      <c r="AK230" s="68"/>
      <c r="AL230" s="181"/>
      <c r="AM230" s="181"/>
      <c r="AN230" s="181"/>
      <c r="AO230" s="181"/>
      <c r="AP230" s="181"/>
      <c r="AQ230" s="181"/>
      <c r="AR230" s="181"/>
      <c r="AS230" s="181"/>
      <c r="AT230" s="181"/>
      <c r="AU230" s="181"/>
      <c r="AV230" s="181"/>
      <c r="AW230" s="181"/>
      <c r="AX230" s="181"/>
      <c r="AY230" s="181"/>
      <c r="AZ230" s="181"/>
      <c r="BA230" s="181"/>
      <c r="BB230" s="181"/>
      <c r="BC230" s="181"/>
      <c r="BD230" s="181"/>
      <c r="BE230" s="181"/>
      <c r="BF230" s="181"/>
      <c r="BG230" s="181"/>
      <c r="BH230" s="181"/>
      <c r="BI230" s="181"/>
      <c r="BJ230" s="181"/>
      <c r="BK230" s="181"/>
      <c r="BL230" s="181"/>
      <c r="BM230" s="181"/>
      <c r="BN230" s="181"/>
      <c r="BO230" s="181"/>
      <c r="BP230" s="181"/>
      <c r="BQ230" s="181"/>
      <c r="BR230" s="181"/>
      <c r="BS230" s="181"/>
      <c r="BT230" s="181"/>
      <c r="BU230" s="181"/>
      <c r="BV230" s="181"/>
      <c r="BW230" s="181"/>
      <c r="BX230" s="181"/>
      <c r="BY230" s="181"/>
      <c r="BZ230" s="181"/>
      <c r="CA230" s="181"/>
      <c r="CB230" s="181"/>
      <c r="CC230" s="181"/>
      <c r="CD230" s="181"/>
      <c r="CE230" s="181"/>
      <c r="CF230" s="181"/>
      <c r="CG230" s="181"/>
      <c r="CH230" s="181"/>
      <c r="CI230" s="181"/>
      <c r="CJ230" s="181"/>
      <c r="CK230" s="181"/>
      <c r="CL230" s="181"/>
      <c r="CM230" s="181"/>
      <c r="CN230" s="181"/>
      <c r="CO230" s="181"/>
      <c r="CP230" s="181"/>
      <c r="CQ230" s="181"/>
      <c r="CR230" s="181"/>
      <c r="CS230" s="181"/>
      <c r="CT230" s="181"/>
      <c r="CU230" s="181"/>
      <c r="CV230" s="181"/>
      <c r="CW230" s="181"/>
      <c r="CX230" s="181"/>
      <c r="CY230" s="181"/>
      <c r="CZ230" s="181"/>
      <c r="DA230" s="181"/>
      <c r="DB230" s="181"/>
      <c r="DC230" s="181"/>
      <c r="DD230" s="181"/>
      <c r="DE230" s="181"/>
      <c r="DF230" s="181"/>
      <c r="DG230" s="181"/>
      <c r="DH230" s="181"/>
      <c r="DI230" s="181"/>
      <c r="DJ230" s="181"/>
      <c r="DK230" s="181"/>
      <c r="DL230" s="181"/>
      <c r="DM230" s="181"/>
      <c r="DN230" s="181"/>
      <c r="DO230" s="181"/>
      <c r="DP230" s="181"/>
      <c r="DQ230" s="181"/>
      <c r="DR230" s="181"/>
      <c r="DS230" s="181"/>
      <c r="DT230" s="181"/>
      <c r="DU230" s="181"/>
      <c r="DV230" s="181"/>
      <c r="DW230" s="181"/>
      <c r="DX230" s="181"/>
      <c r="DY230" s="181"/>
      <c r="DZ230" s="181"/>
      <c r="EA230" s="181"/>
      <c r="EB230" s="181"/>
      <c r="EC230" s="181"/>
      <c r="ED230" s="181"/>
      <c r="EE230" s="181"/>
      <c r="EF230" s="181"/>
      <c r="EG230" s="181"/>
      <c r="EH230" s="181"/>
      <c r="EI230" s="181"/>
      <c r="EJ230" s="181"/>
      <c r="EK230" s="181"/>
      <c r="EL230" s="181"/>
      <c r="EM230" s="181"/>
      <c r="EN230" s="181"/>
      <c r="EO230" s="181"/>
      <c r="EP230" s="181"/>
      <c r="EQ230" s="181"/>
      <c r="ER230" s="181"/>
      <c r="ES230" s="181"/>
      <c r="ET230" s="181"/>
      <c r="EU230" s="181"/>
      <c r="EV230" s="181"/>
      <c r="EW230" s="181"/>
      <c r="EX230" s="181"/>
      <c r="EY230" s="181"/>
      <c r="EZ230" s="181"/>
      <c r="FA230" s="181"/>
      <c r="FB230" s="181"/>
      <c r="FC230" s="181"/>
      <c r="FD230" s="181"/>
      <c r="FE230" s="181"/>
      <c r="FF230" s="181"/>
      <c r="FG230" s="181"/>
      <c r="FH230" s="181"/>
      <c r="FI230" s="181"/>
      <c r="FJ230" s="181"/>
      <c r="FK230" s="181"/>
      <c r="FL230" s="181"/>
      <c r="FM230" s="181"/>
      <c r="FN230" s="181"/>
      <c r="FO230" s="181"/>
      <c r="FP230" s="181"/>
      <c r="FQ230" s="181"/>
      <c r="FR230" s="181"/>
      <c r="FS230" s="181"/>
      <c r="FT230" s="181"/>
      <c r="FU230" s="181"/>
      <c r="FV230" s="181"/>
      <c r="FW230" s="181"/>
      <c r="FX230" s="181"/>
      <c r="FY230" s="181"/>
      <c r="FZ230" s="181"/>
      <c r="GA230" s="181"/>
      <c r="GB230" s="181"/>
      <c r="GC230" s="181"/>
      <c r="GD230" s="181"/>
      <c r="GE230" s="181"/>
      <c r="GF230" s="181"/>
      <c r="GG230" s="181"/>
      <c r="GH230" s="181"/>
      <c r="GI230" s="181"/>
      <c r="GJ230" s="181"/>
      <c r="GK230" s="181"/>
      <c r="GL230" s="181"/>
      <c r="GM230" s="181"/>
      <c r="GN230" s="181"/>
      <c r="GO230" s="181"/>
      <c r="GP230" s="181"/>
      <c r="GQ230" s="181"/>
      <c r="GR230" s="181"/>
      <c r="GS230" s="181"/>
      <c r="GT230" s="181"/>
      <c r="GU230" s="181"/>
      <c r="GV230" s="181"/>
      <c r="GW230" s="181"/>
      <c r="GX230" s="181"/>
      <c r="GY230" s="181"/>
      <c r="GZ230" s="181"/>
      <c r="HA230" s="181"/>
      <c r="HB230" s="181"/>
      <c r="HC230" s="181"/>
      <c r="HD230" s="181"/>
      <c r="HE230" s="181"/>
      <c r="HF230" s="181"/>
      <c r="HG230" s="181"/>
      <c r="HH230" s="181"/>
      <c r="HI230" s="181"/>
      <c r="HJ230" s="181"/>
      <c r="HK230" s="181"/>
      <c r="HL230" s="181"/>
      <c r="HM230" s="181"/>
      <c r="HN230" s="181"/>
      <c r="HO230" s="181"/>
      <c r="HP230" s="181"/>
      <c r="HQ230" s="181"/>
      <c r="HR230" s="181"/>
      <c r="HS230" s="181"/>
      <c r="HT230" s="181"/>
      <c r="HU230" s="181"/>
      <c r="HV230" s="181"/>
      <c r="HW230" s="181"/>
      <c r="HX230" s="181"/>
      <c r="HY230" s="181"/>
      <c r="HZ230" s="181"/>
      <c r="IA230" s="181"/>
      <c r="IB230" s="181"/>
      <c r="IC230" s="181"/>
      <c r="ID230" s="181"/>
      <c r="IE230" s="181"/>
      <c r="IF230" s="181"/>
      <c r="IG230" s="181"/>
      <c r="IH230" s="181"/>
      <c r="II230" s="181"/>
      <c r="IJ230" s="181"/>
      <c r="IK230" s="181"/>
      <c r="IL230" s="181"/>
      <c r="IM230" s="181"/>
      <c r="IN230" s="181"/>
      <c r="IO230" s="181"/>
      <c r="IP230" s="181"/>
      <c r="IQ230" s="181"/>
      <c r="IR230" s="181"/>
      <c r="IS230" s="181"/>
      <c r="IT230" s="181"/>
      <c r="IU230" s="181"/>
      <c r="IV230" s="181"/>
      <c r="IW230" s="181"/>
      <c r="IX230" s="181"/>
      <c r="IY230" s="181"/>
      <c r="IZ230" s="181"/>
      <c r="JA230" s="181"/>
      <c r="JB230" s="181"/>
      <c r="JC230" s="181"/>
      <c r="JD230" s="181"/>
      <c r="JE230" s="181"/>
      <c r="JF230" s="181"/>
      <c r="JG230" s="181"/>
      <c r="JH230" s="181"/>
      <c r="JI230" s="181"/>
      <c r="JJ230" s="181"/>
      <c r="JK230" s="181"/>
      <c r="JL230" s="181"/>
      <c r="JM230" s="181"/>
      <c r="JN230" s="181"/>
      <c r="JO230" s="181"/>
      <c r="JP230" s="181"/>
      <c r="JQ230" s="181"/>
      <c r="JR230" s="181"/>
      <c r="JS230" s="181"/>
      <c r="JT230" s="181"/>
      <c r="JU230" s="181"/>
      <c r="JV230" s="181"/>
      <c r="JW230" s="181"/>
      <c r="JX230" s="181"/>
      <c r="JY230" s="181"/>
      <c r="JZ230" s="181"/>
      <c r="KA230" s="181"/>
      <c r="KB230" s="181"/>
      <c r="KC230" s="181"/>
      <c r="KD230" s="181"/>
      <c r="KE230" s="181"/>
      <c r="KF230" s="181"/>
      <c r="KG230" s="181"/>
      <c r="KH230" s="181"/>
      <c r="KI230" s="181"/>
      <c r="KJ230" s="181"/>
      <c r="KK230" s="181"/>
      <c r="KL230" s="181"/>
      <c r="KM230" s="181"/>
      <c r="KN230" s="181"/>
      <c r="KO230" s="181"/>
      <c r="KP230" s="181"/>
      <c r="KQ230" s="181"/>
      <c r="KR230" s="181"/>
      <c r="KS230" s="181"/>
      <c r="KT230" s="181"/>
      <c r="KU230" s="181"/>
      <c r="KV230" s="181"/>
      <c r="KW230" s="181"/>
      <c r="KX230" s="181"/>
      <c r="KY230" s="181"/>
      <c r="KZ230" s="181"/>
      <c r="LA230" s="181"/>
      <c r="LB230" s="181"/>
      <c r="LC230" s="181"/>
      <c r="LD230" s="181"/>
      <c r="LE230" s="181"/>
      <c r="LF230" s="181"/>
      <c r="LG230" s="181"/>
      <c r="LH230" s="181"/>
      <c r="LI230" s="181"/>
      <c r="LJ230" s="181"/>
      <c r="LK230" s="181"/>
      <c r="LL230" s="181"/>
      <c r="LM230" s="181"/>
      <c r="LN230" s="181"/>
      <c r="LO230" s="181"/>
      <c r="LP230" s="181"/>
      <c r="LQ230" s="181"/>
      <c r="LR230" s="181"/>
      <c r="LS230" s="181"/>
      <c r="LT230" s="181"/>
      <c r="LU230" s="181"/>
      <c r="LV230" s="181"/>
      <c r="LW230" s="181"/>
      <c r="LX230" s="181"/>
      <c r="LY230" s="181"/>
      <c r="LZ230" s="181"/>
      <c r="MA230" s="181"/>
      <c r="MB230" s="181"/>
      <c r="MC230" s="181"/>
      <c r="MD230" s="181"/>
      <c r="ME230" s="181"/>
      <c r="MF230" s="181"/>
      <c r="MG230" s="181"/>
      <c r="MH230" s="181"/>
      <c r="MI230" s="181"/>
      <c r="MJ230" s="181"/>
      <c r="MK230" s="181"/>
      <c r="ML230" s="181"/>
      <c r="MM230" s="181"/>
      <c r="MN230" s="181"/>
      <c r="MO230" s="181"/>
      <c r="MP230" s="181"/>
      <c r="MQ230" s="181"/>
      <c r="MR230" s="181"/>
      <c r="MS230" s="181"/>
      <c r="MT230" s="181"/>
      <c r="MU230" s="181"/>
      <c r="MV230" s="181"/>
      <c r="MW230" s="181"/>
      <c r="MX230" s="181"/>
      <c r="MY230" s="181"/>
      <c r="MZ230" s="181"/>
      <c r="NA230" s="181"/>
      <c r="NB230" s="181"/>
      <c r="NC230" s="181"/>
      <c r="ND230" s="181"/>
      <c r="NE230" s="181"/>
      <c r="NF230" s="181"/>
      <c r="NG230" s="181"/>
      <c r="NH230" s="181"/>
      <c r="NI230" s="181"/>
      <c r="NJ230" s="181"/>
      <c r="NK230" s="181"/>
      <c r="NL230" s="181"/>
      <c r="NM230" s="181"/>
      <c r="NN230" s="181"/>
      <c r="NO230" s="181"/>
      <c r="NP230" s="181"/>
      <c r="NQ230" s="181"/>
      <c r="NR230" s="181"/>
      <c r="NS230" s="181"/>
      <c r="NT230" s="181"/>
      <c r="NU230" s="181"/>
      <c r="NV230" s="181"/>
      <c r="NW230" s="181"/>
      <c r="NX230" s="181"/>
      <c r="NY230" s="181"/>
      <c r="NZ230" s="181"/>
      <c r="OA230" s="181"/>
      <c r="OB230" s="181"/>
      <c r="OC230" s="181"/>
      <c r="OD230" s="181"/>
      <c r="OE230" s="181"/>
      <c r="OF230" s="181"/>
      <c r="OG230" s="181"/>
      <c r="OH230" s="181"/>
      <c r="OI230" s="181"/>
      <c r="OJ230" s="181"/>
      <c r="OK230" s="181"/>
      <c r="OL230" s="181"/>
      <c r="OM230" s="181"/>
      <c r="ON230" s="181"/>
      <c r="OO230" s="181"/>
      <c r="OP230" s="181"/>
      <c r="OQ230" s="181"/>
      <c r="OR230" s="181"/>
      <c r="OS230" s="181"/>
      <c r="OT230" s="181"/>
      <c r="OU230" s="181"/>
      <c r="OV230" s="181"/>
      <c r="OW230" s="181"/>
      <c r="OX230" s="181"/>
      <c r="OY230" s="181"/>
      <c r="OZ230" s="181"/>
      <c r="PA230" s="181"/>
      <c r="PB230" s="181"/>
      <c r="PC230" s="181"/>
      <c r="PD230" s="181"/>
      <c r="PE230" s="181"/>
      <c r="PF230" s="181"/>
      <c r="PG230" s="181"/>
      <c r="PH230" s="181"/>
      <c r="PI230" s="181"/>
      <c r="PJ230" s="181"/>
      <c r="PK230" s="181"/>
      <c r="PL230" s="181"/>
      <c r="PM230" s="181"/>
      <c r="PN230" s="181"/>
      <c r="PO230" s="181"/>
      <c r="PP230" s="181"/>
      <c r="PQ230" s="181"/>
      <c r="PR230" s="181"/>
      <c r="PS230" s="181"/>
      <c r="PT230" s="181"/>
      <c r="PU230" s="181"/>
      <c r="PV230" s="181"/>
      <c r="PW230" s="181"/>
      <c r="PX230" s="181"/>
      <c r="PY230" s="181"/>
      <c r="PZ230" s="181"/>
      <c r="QA230" s="181"/>
      <c r="QB230" s="181"/>
      <c r="QC230" s="181"/>
      <c r="QD230" s="181"/>
      <c r="QE230" s="181"/>
      <c r="QF230" s="181"/>
      <c r="QG230" s="181"/>
      <c r="QH230" s="181"/>
      <c r="QI230" s="181"/>
      <c r="QJ230" s="181"/>
      <c r="QK230" s="181"/>
      <c r="QL230" s="181"/>
      <c r="QM230" s="181"/>
      <c r="QN230" s="181"/>
      <c r="QO230" s="181"/>
      <c r="QP230" s="181"/>
      <c r="QQ230" s="181"/>
      <c r="QR230" s="181"/>
      <c r="QS230" s="181"/>
    </row>
    <row r="231" spans="1:461">
      <c r="A231" s="82">
        <v>40771</v>
      </c>
      <c r="B231" s="66" t="s">
        <v>264</v>
      </c>
      <c r="C231" s="64" t="s">
        <v>76</v>
      </c>
      <c r="D231" s="65">
        <v>8.3333333333333329E-2</v>
      </c>
      <c r="E231" s="66" t="s">
        <v>1829</v>
      </c>
      <c r="F231" s="66" t="s">
        <v>1830</v>
      </c>
      <c r="G231" s="94" t="s">
        <v>1831</v>
      </c>
      <c r="H231" s="94" t="s">
        <v>1832</v>
      </c>
      <c r="I231" s="64">
        <v>3767</v>
      </c>
      <c r="J231" s="65">
        <v>0.10972222222222222</v>
      </c>
      <c r="K231" s="66" t="s">
        <v>1833</v>
      </c>
      <c r="L231" s="66" t="s">
        <v>1834</v>
      </c>
      <c r="M231" s="94" t="s">
        <v>1835</v>
      </c>
      <c r="N231" s="94" t="s">
        <v>1836</v>
      </c>
      <c r="O231" s="64">
        <v>3764</v>
      </c>
      <c r="P231" s="83">
        <v>2.6388888888888892E-2</v>
      </c>
      <c r="Q231" s="84">
        <v>2.6388888887595385E-2</v>
      </c>
      <c r="R231" s="85">
        <v>5.2718798273897685</v>
      </c>
      <c r="S231" s="86">
        <v>38</v>
      </c>
      <c r="T231" s="87">
        <v>4</v>
      </c>
      <c r="U231" s="88" t="s">
        <v>1731</v>
      </c>
      <c r="V231" s="66" t="s">
        <v>1572</v>
      </c>
      <c r="W231" s="89">
        <v>36</v>
      </c>
      <c r="X231" s="88">
        <v>5920</v>
      </c>
      <c r="Y231" s="183">
        <v>9</v>
      </c>
      <c r="Z231" s="91" t="s">
        <v>95</v>
      </c>
      <c r="AA231" s="66" t="s">
        <v>778</v>
      </c>
      <c r="AB231" s="69" t="s">
        <v>902</v>
      </c>
      <c r="AC231" s="69" t="s">
        <v>95</v>
      </c>
      <c r="AD231" s="92"/>
      <c r="AE231" s="69">
        <v>3</v>
      </c>
      <c r="AF231" s="177" t="s">
        <v>780</v>
      </c>
      <c r="AG231" s="94">
        <v>7</v>
      </c>
      <c r="AH231" s="64" t="s">
        <v>1028</v>
      </c>
      <c r="AI231" s="178"/>
      <c r="AJ231" s="178" t="s">
        <v>1837</v>
      </c>
      <c r="AK231" s="68"/>
      <c r="AL231" s="181"/>
      <c r="AM231" s="181"/>
      <c r="AN231" s="181"/>
      <c r="AO231" s="181"/>
      <c r="AP231" s="181"/>
      <c r="AQ231" s="181"/>
      <c r="AR231" s="181"/>
      <c r="AS231" s="181"/>
      <c r="AT231" s="181"/>
      <c r="AU231" s="181"/>
      <c r="AV231" s="181"/>
      <c r="AW231" s="181"/>
      <c r="AX231" s="181"/>
      <c r="AY231" s="181"/>
      <c r="AZ231" s="181"/>
      <c r="BA231" s="181"/>
      <c r="BB231" s="181"/>
      <c r="BC231" s="181"/>
      <c r="BD231" s="181"/>
      <c r="BE231" s="181"/>
      <c r="BF231" s="181"/>
      <c r="BG231" s="181"/>
      <c r="BH231" s="181"/>
      <c r="BI231" s="181"/>
      <c r="BJ231" s="181"/>
      <c r="BK231" s="181"/>
      <c r="BL231" s="181"/>
      <c r="BM231" s="181"/>
      <c r="BN231" s="181"/>
      <c r="BO231" s="181"/>
      <c r="BP231" s="181"/>
      <c r="BQ231" s="181"/>
      <c r="BR231" s="181"/>
      <c r="BS231" s="181"/>
      <c r="BT231" s="181"/>
      <c r="BU231" s="181"/>
      <c r="BV231" s="181"/>
      <c r="BW231" s="181"/>
      <c r="BX231" s="181"/>
      <c r="BY231" s="181"/>
      <c r="BZ231" s="181"/>
      <c r="CA231" s="181"/>
      <c r="CB231" s="181"/>
      <c r="CC231" s="181"/>
      <c r="CD231" s="181"/>
      <c r="CE231" s="181"/>
      <c r="CF231" s="181"/>
      <c r="CG231" s="181"/>
      <c r="CH231" s="181"/>
      <c r="CI231" s="181"/>
      <c r="CJ231" s="181"/>
      <c r="CK231" s="181"/>
      <c r="CL231" s="181"/>
      <c r="CM231" s="181"/>
      <c r="CN231" s="181"/>
      <c r="CO231" s="181"/>
      <c r="CP231" s="181"/>
      <c r="CQ231" s="181"/>
      <c r="CR231" s="181"/>
      <c r="CS231" s="181"/>
      <c r="CT231" s="181"/>
      <c r="CU231" s="181"/>
      <c r="CV231" s="181"/>
      <c r="CW231" s="181"/>
      <c r="CX231" s="181"/>
      <c r="CY231" s="181"/>
      <c r="CZ231" s="181"/>
      <c r="DA231" s="181"/>
      <c r="DB231" s="181"/>
      <c r="DC231" s="181"/>
      <c r="DD231" s="181"/>
      <c r="DE231" s="181"/>
      <c r="DF231" s="181"/>
      <c r="DG231" s="181"/>
      <c r="DH231" s="181"/>
      <c r="DI231" s="181"/>
      <c r="DJ231" s="181"/>
      <c r="DK231" s="181"/>
      <c r="DL231" s="181"/>
      <c r="DM231" s="181"/>
      <c r="DN231" s="181"/>
      <c r="DO231" s="181"/>
      <c r="DP231" s="181"/>
      <c r="DQ231" s="181"/>
      <c r="DR231" s="181"/>
      <c r="DS231" s="181"/>
      <c r="DT231" s="181"/>
      <c r="DU231" s="181"/>
      <c r="DV231" s="181"/>
      <c r="DW231" s="181"/>
      <c r="DX231" s="181"/>
      <c r="DY231" s="181"/>
      <c r="DZ231" s="181"/>
      <c r="EA231" s="181"/>
      <c r="EB231" s="181"/>
      <c r="EC231" s="181"/>
      <c r="ED231" s="181"/>
      <c r="EE231" s="181"/>
      <c r="EF231" s="181"/>
      <c r="EG231" s="181"/>
      <c r="EH231" s="181"/>
      <c r="EI231" s="181"/>
      <c r="EJ231" s="181"/>
      <c r="EK231" s="181"/>
      <c r="EL231" s="181"/>
      <c r="EM231" s="181"/>
      <c r="EN231" s="181"/>
      <c r="EO231" s="181"/>
      <c r="EP231" s="181"/>
      <c r="EQ231" s="181"/>
      <c r="ER231" s="181"/>
      <c r="ES231" s="181"/>
      <c r="ET231" s="181"/>
      <c r="EU231" s="181"/>
      <c r="EV231" s="181"/>
      <c r="EW231" s="181"/>
      <c r="EX231" s="181"/>
      <c r="EY231" s="181"/>
      <c r="EZ231" s="181"/>
      <c r="FA231" s="181"/>
      <c r="FB231" s="181"/>
      <c r="FC231" s="181"/>
      <c r="FD231" s="181"/>
      <c r="FE231" s="181"/>
      <c r="FF231" s="181"/>
      <c r="FG231" s="181"/>
      <c r="FH231" s="181"/>
      <c r="FI231" s="181"/>
      <c r="FJ231" s="181"/>
      <c r="FK231" s="181"/>
      <c r="FL231" s="181"/>
      <c r="FM231" s="181"/>
      <c r="FN231" s="181"/>
      <c r="FO231" s="181"/>
      <c r="FP231" s="181"/>
      <c r="FQ231" s="181"/>
      <c r="FR231" s="181"/>
      <c r="FS231" s="181"/>
      <c r="FT231" s="181"/>
      <c r="FU231" s="181"/>
      <c r="FV231" s="181"/>
      <c r="FW231" s="181"/>
      <c r="FX231" s="181"/>
      <c r="FY231" s="181"/>
      <c r="FZ231" s="181"/>
      <c r="GA231" s="181"/>
      <c r="GB231" s="181"/>
      <c r="GC231" s="181"/>
      <c r="GD231" s="181"/>
      <c r="GE231" s="181"/>
      <c r="GF231" s="181"/>
      <c r="GG231" s="181"/>
      <c r="GH231" s="181"/>
      <c r="GI231" s="181"/>
      <c r="GJ231" s="181"/>
      <c r="GK231" s="181"/>
      <c r="GL231" s="181"/>
      <c r="GM231" s="181"/>
      <c r="GN231" s="181"/>
      <c r="GO231" s="181"/>
      <c r="GP231" s="181"/>
      <c r="GQ231" s="181"/>
      <c r="GR231" s="181"/>
      <c r="GS231" s="181"/>
      <c r="GT231" s="181"/>
      <c r="GU231" s="181"/>
      <c r="GV231" s="181"/>
      <c r="GW231" s="181"/>
      <c r="GX231" s="181"/>
      <c r="GY231" s="181"/>
      <c r="GZ231" s="181"/>
      <c r="HA231" s="181"/>
      <c r="HB231" s="181"/>
      <c r="HC231" s="181"/>
      <c r="HD231" s="181"/>
      <c r="HE231" s="181"/>
      <c r="HF231" s="181"/>
      <c r="HG231" s="181"/>
      <c r="HH231" s="181"/>
      <c r="HI231" s="181"/>
      <c r="HJ231" s="181"/>
      <c r="HK231" s="181"/>
      <c r="HL231" s="181"/>
      <c r="HM231" s="181"/>
      <c r="HN231" s="181"/>
      <c r="HO231" s="181"/>
      <c r="HP231" s="181"/>
      <c r="HQ231" s="181"/>
      <c r="HR231" s="181"/>
      <c r="HS231" s="181"/>
      <c r="HT231" s="181"/>
      <c r="HU231" s="181"/>
      <c r="HV231" s="181"/>
      <c r="HW231" s="181"/>
      <c r="HX231" s="181"/>
      <c r="HY231" s="181"/>
      <c r="HZ231" s="181"/>
      <c r="IA231" s="181"/>
      <c r="IB231" s="181"/>
      <c r="IC231" s="181"/>
      <c r="ID231" s="181"/>
      <c r="IE231" s="181"/>
      <c r="IF231" s="181"/>
      <c r="IG231" s="181"/>
      <c r="IH231" s="181"/>
      <c r="II231" s="181"/>
      <c r="IJ231" s="181"/>
      <c r="IK231" s="181"/>
      <c r="IL231" s="181"/>
      <c r="IM231" s="181"/>
      <c r="IN231" s="181"/>
      <c r="IO231" s="181"/>
      <c r="IP231" s="181"/>
      <c r="IQ231" s="181"/>
      <c r="IR231" s="181"/>
      <c r="IS231" s="181"/>
      <c r="IT231" s="181"/>
      <c r="IU231" s="181"/>
      <c r="IV231" s="181"/>
      <c r="IW231" s="181"/>
      <c r="IX231" s="181"/>
      <c r="IY231" s="181"/>
      <c r="IZ231" s="181"/>
      <c r="JA231" s="181"/>
      <c r="JB231" s="181"/>
      <c r="JC231" s="181"/>
      <c r="JD231" s="181"/>
      <c r="JE231" s="181"/>
      <c r="JF231" s="181"/>
      <c r="JG231" s="181"/>
      <c r="JH231" s="181"/>
      <c r="JI231" s="181"/>
      <c r="JJ231" s="181"/>
      <c r="JK231" s="181"/>
      <c r="JL231" s="181"/>
      <c r="JM231" s="181"/>
      <c r="JN231" s="181"/>
      <c r="JO231" s="181"/>
      <c r="JP231" s="181"/>
      <c r="JQ231" s="181"/>
      <c r="JR231" s="181"/>
      <c r="JS231" s="181"/>
      <c r="JT231" s="181"/>
      <c r="JU231" s="181"/>
      <c r="JV231" s="181"/>
      <c r="JW231" s="181"/>
      <c r="JX231" s="181"/>
      <c r="JY231" s="181"/>
      <c r="JZ231" s="181"/>
      <c r="KA231" s="181"/>
      <c r="KB231" s="181"/>
      <c r="KC231" s="181"/>
      <c r="KD231" s="181"/>
      <c r="KE231" s="181"/>
      <c r="KF231" s="181"/>
      <c r="KG231" s="181"/>
      <c r="KH231" s="181"/>
      <c r="KI231" s="181"/>
      <c r="KJ231" s="181"/>
      <c r="KK231" s="181"/>
      <c r="KL231" s="181"/>
      <c r="KM231" s="181"/>
      <c r="KN231" s="181"/>
      <c r="KO231" s="181"/>
      <c r="KP231" s="181"/>
      <c r="KQ231" s="181"/>
      <c r="KR231" s="181"/>
      <c r="KS231" s="181"/>
      <c r="KT231" s="181"/>
      <c r="KU231" s="181"/>
      <c r="KV231" s="181"/>
      <c r="KW231" s="181"/>
      <c r="KX231" s="181"/>
      <c r="KY231" s="181"/>
      <c r="KZ231" s="181"/>
      <c r="LA231" s="181"/>
      <c r="LB231" s="181"/>
      <c r="LC231" s="181"/>
      <c r="LD231" s="181"/>
      <c r="LE231" s="181"/>
      <c r="LF231" s="181"/>
      <c r="LG231" s="181"/>
      <c r="LH231" s="181"/>
      <c r="LI231" s="181"/>
      <c r="LJ231" s="181"/>
      <c r="LK231" s="181"/>
      <c r="LL231" s="181"/>
      <c r="LM231" s="181"/>
      <c r="LN231" s="181"/>
      <c r="LO231" s="181"/>
      <c r="LP231" s="181"/>
      <c r="LQ231" s="181"/>
      <c r="LR231" s="181"/>
      <c r="LS231" s="181"/>
      <c r="LT231" s="181"/>
      <c r="LU231" s="181"/>
      <c r="LV231" s="181"/>
      <c r="LW231" s="181"/>
      <c r="LX231" s="181"/>
      <c r="LY231" s="181"/>
      <c r="LZ231" s="181"/>
      <c r="MA231" s="181"/>
      <c r="MB231" s="181"/>
      <c r="MC231" s="181"/>
      <c r="MD231" s="181"/>
      <c r="ME231" s="181"/>
      <c r="MF231" s="181"/>
      <c r="MG231" s="181"/>
      <c r="MH231" s="181"/>
      <c r="MI231" s="181"/>
      <c r="MJ231" s="181"/>
      <c r="MK231" s="181"/>
      <c r="ML231" s="181"/>
      <c r="MM231" s="181"/>
      <c r="MN231" s="181"/>
      <c r="MO231" s="181"/>
      <c r="MP231" s="181"/>
      <c r="MQ231" s="181"/>
      <c r="MR231" s="181"/>
      <c r="MS231" s="181"/>
      <c r="MT231" s="181"/>
      <c r="MU231" s="181"/>
      <c r="MV231" s="181"/>
      <c r="MW231" s="181"/>
      <c r="MX231" s="181"/>
      <c r="MY231" s="181"/>
      <c r="MZ231" s="181"/>
      <c r="NA231" s="181"/>
      <c r="NB231" s="181"/>
      <c r="NC231" s="181"/>
      <c r="ND231" s="181"/>
      <c r="NE231" s="181"/>
      <c r="NF231" s="181"/>
      <c r="NG231" s="181"/>
      <c r="NH231" s="181"/>
      <c r="NI231" s="181"/>
      <c r="NJ231" s="181"/>
      <c r="NK231" s="181"/>
      <c r="NL231" s="181"/>
      <c r="NM231" s="181"/>
      <c r="NN231" s="181"/>
      <c r="NO231" s="181"/>
      <c r="NP231" s="181"/>
      <c r="NQ231" s="181"/>
      <c r="NR231" s="181"/>
      <c r="NS231" s="181"/>
      <c r="NT231" s="181"/>
      <c r="NU231" s="181"/>
      <c r="NV231" s="181"/>
      <c r="NW231" s="181"/>
      <c r="NX231" s="181"/>
      <c r="NY231" s="181"/>
      <c r="NZ231" s="181"/>
      <c r="OA231" s="181"/>
      <c r="OB231" s="181"/>
      <c r="OC231" s="181"/>
      <c r="OD231" s="181"/>
      <c r="OE231" s="181"/>
      <c r="OF231" s="181"/>
      <c r="OG231" s="181"/>
      <c r="OH231" s="181"/>
      <c r="OI231" s="181"/>
      <c r="OJ231" s="181"/>
      <c r="OK231" s="181"/>
      <c r="OL231" s="181"/>
      <c r="OM231" s="181"/>
      <c r="ON231" s="181"/>
      <c r="OO231" s="181"/>
      <c r="OP231" s="181"/>
      <c r="OQ231" s="181"/>
      <c r="OR231" s="181"/>
      <c r="OS231" s="181"/>
      <c r="OT231" s="181"/>
      <c r="OU231" s="181"/>
      <c r="OV231" s="181"/>
      <c r="OW231" s="181"/>
      <c r="OX231" s="181"/>
      <c r="OY231" s="181"/>
      <c r="OZ231" s="181"/>
      <c r="PA231" s="181"/>
      <c r="PB231" s="181"/>
      <c r="PC231" s="181"/>
      <c r="PD231" s="181"/>
      <c r="PE231" s="181"/>
      <c r="PF231" s="181"/>
      <c r="PG231" s="181"/>
      <c r="PH231" s="181"/>
      <c r="PI231" s="181"/>
      <c r="PJ231" s="181"/>
      <c r="PK231" s="181"/>
      <c r="PL231" s="181"/>
      <c r="PM231" s="181"/>
      <c r="PN231" s="181"/>
      <c r="PO231" s="181"/>
      <c r="PP231" s="181"/>
      <c r="PQ231" s="181"/>
      <c r="PR231" s="181"/>
      <c r="PS231" s="181"/>
      <c r="PT231" s="181"/>
      <c r="PU231" s="181"/>
      <c r="PV231" s="181"/>
      <c r="PW231" s="181"/>
      <c r="PX231" s="181"/>
      <c r="PY231" s="181"/>
      <c r="PZ231" s="181"/>
      <c r="QA231" s="181"/>
      <c r="QB231" s="181"/>
      <c r="QC231" s="181"/>
      <c r="QD231" s="181"/>
      <c r="QE231" s="181"/>
      <c r="QF231" s="181"/>
      <c r="QG231" s="181"/>
      <c r="QH231" s="181"/>
      <c r="QI231" s="181"/>
      <c r="QJ231" s="181"/>
      <c r="QK231" s="181"/>
      <c r="QL231" s="181"/>
      <c r="QM231" s="181"/>
      <c r="QN231" s="181"/>
      <c r="QO231" s="181"/>
      <c r="QP231" s="181"/>
      <c r="QQ231" s="181"/>
      <c r="QR231" s="181"/>
      <c r="QS231" s="181"/>
    </row>
    <row r="232" spans="1:461">
      <c r="A232" s="82">
        <v>40771</v>
      </c>
      <c r="B232" s="66" t="s">
        <v>264</v>
      </c>
      <c r="C232" s="64" t="s">
        <v>76</v>
      </c>
      <c r="D232" s="65">
        <v>0.10972222222222222</v>
      </c>
      <c r="E232" s="66" t="s">
        <v>1833</v>
      </c>
      <c r="F232" s="66" t="s">
        <v>1834</v>
      </c>
      <c r="G232" s="94" t="s">
        <v>1835</v>
      </c>
      <c r="H232" s="94" t="s">
        <v>1836</v>
      </c>
      <c r="I232" s="64">
        <v>3764</v>
      </c>
      <c r="J232" s="65">
        <v>0.13402777777777777</v>
      </c>
      <c r="K232" s="66" t="s">
        <v>1838</v>
      </c>
      <c r="L232" s="66" t="s">
        <v>1839</v>
      </c>
      <c r="M232" s="94" t="s">
        <v>1840</v>
      </c>
      <c r="N232" s="94" t="s">
        <v>1841</v>
      </c>
      <c r="O232" s="64">
        <v>3760</v>
      </c>
      <c r="P232" s="83">
        <v>2.4305555555555552E-2</v>
      </c>
      <c r="Q232" s="84">
        <v>2.4305555554747116E-2</v>
      </c>
      <c r="R232" s="85">
        <v>5.0676213065981113</v>
      </c>
      <c r="S232" s="86">
        <v>38</v>
      </c>
      <c r="T232" s="87">
        <v>4</v>
      </c>
      <c r="U232" s="88" t="s">
        <v>1731</v>
      </c>
      <c r="V232" s="66" t="s">
        <v>1572</v>
      </c>
      <c r="W232" s="89">
        <v>36</v>
      </c>
      <c r="X232" s="88">
        <v>5920</v>
      </c>
      <c r="Y232" s="183">
        <v>9</v>
      </c>
      <c r="Z232" s="91" t="s">
        <v>95</v>
      </c>
      <c r="AA232" s="66" t="s">
        <v>778</v>
      </c>
      <c r="AB232" s="69" t="s">
        <v>902</v>
      </c>
      <c r="AC232" s="69" t="s">
        <v>95</v>
      </c>
      <c r="AD232" s="92"/>
      <c r="AE232" s="69">
        <v>3</v>
      </c>
      <c r="AF232" s="177" t="s">
        <v>780</v>
      </c>
      <c r="AG232" s="94">
        <v>8</v>
      </c>
      <c r="AH232" s="64" t="s">
        <v>1028</v>
      </c>
      <c r="AI232" s="178">
        <v>23</v>
      </c>
      <c r="AJ232" s="178" t="s">
        <v>1558</v>
      </c>
      <c r="AK232" s="68"/>
      <c r="AL232" s="181"/>
      <c r="AM232" s="181"/>
      <c r="AN232" s="181"/>
      <c r="AO232" s="181"/>
      <c r="AP232" s="181"/>
      <c r="AQ232" s="181"/>
      <c r="AR232" s="181"/>
      <c r="AS232" s="181"/>
      <c r="AT232" s="181"/>
      <c r="AU232" s="181"/>
      <c r="AV232" s="181"/>
      <c r="AW232" s="181"/>
      <c r="AX232" s="181"/>
      <c r="AY232" s="181"/>
      <c r="AZ232" s="181"/>
      <c r="BA232" s="181"/>
      <c r="BB232" s="181"/>
      <c r="BC232" s="181"/>
      <c r="BD232" s="181"/>
      <c r="BE232" s="181"/>
      <c r="BF232" s="181"/>
      <c r="BG232" s="181"/>
      <c r="BH232" s="181"/>
      <c r="BI232" s="181"/>
      <c r="BJ232" s="181"/>
      <c r="BK232" s="181"/>
      <c r="BL232" s="181"/>
      <c r="BM232" s="181"/>
      <c r="BN232" s="181"/>
      <c r="BO232" s="181"/>
      <c r="BP232" s="181"/>
      <c r="BQ232" s="181"/>
      <c r="BR232" s="181"/>
      <c r="BS232" s="181"/>
      <c r="BT232" s="181"/>
      <c r="BU232" s="181"/>
      <c r="BV232" s="181"/>
      <c r="BW232" s="181"/>
      <c r="BX232" s="181"/>
      <c r="BY232" s="181"/>
      <c r="BZ232" s="181"/>
      <c r="CA232" s="181"/>
      <c r="CB232" s="181"/>
      <c r="CC232" s="181"/>
      <c r="CD232" s="181"/>
      <c r="CE232" s="181"/>
      <c r="CF232" s="181"/>
      <c r="CG232" s="181"/>
      <c r="CH232" s="181"/>
      <c r="CI232" s="181"/>
      <c r="CJ232" s="181"/>
      <c r="CK232" s="181"/>
      <c r="CL232" s="181"/>
      <c r="CM232" s="181"/>
      <c r="CN232" s="181"/>
      <c r="CO232" s="181"/>
      <c r="CP232" s="181"/>
      <c r="CQ232" s="181"/>
      <c r="CR232" s="181"/>
      <c r="CS232" s="181"/>
      <c r="CT232" s="181"/>
      <c r="CU232" s="181"/>
      <c r="CV232" s="181"/>
      <c r="CW232" s="181"/>
      <c r="CX232" s="181"/>
      <c r="CY232" s="181"/>
      <c r="CZ232" s="181"/>
      <c r="DA232" s="181"/>
      <c r="DB232" s="181"/>
      <c r="DC232" s="181"/>
      <c r="DD232" s="181"/>
      <c r="DE232" s="181"/>
      <c r="DF232" s="181"/>
      <c r="DG232" s="181"/>
      <c r="DH232" s="181"/>
      <c r="DI232" s="181"/>
      <c r="DJ232" s="181"/>
      <c r="DK232" s="181"/>
      <c r="DL232" s="181"/>
      <c r="DM232" s="181"/>
      <c r="DN232" s="181"/>
      <c r="DO232" s="181"/>
      <c r="DP232" s="181"/>
      <c r="DQ232" s="181"/>
      <c r="DR232" s="181"/>
      <c r="DS232" s="181"/>
      <c r="DT232" s="181"/>
      <c r="DU232" s="181"/>
      <c r="DV232" s="181"/>
      <c r="DW232" s="181"/>
      <c r="DX232" s="181"/>
      <c r="DY232" s="181"/>
      <c r="DZ232" s="181"/>
      <c r="EA232" s="181"/>
      <c r="EB232" s="181"/>
      <c r="EC232" s="181"/>
      <c r="ED232" s="181"/>
      <c r="EE232" s="181"/>
      <c r="EF232" s="181"/>
      <c r="EG232" s="181"/>
      <c r="EH232" s="181"/>
      <c r="EI232" s="181"/>
      <c r="EJ232" s="181"/>
      <c r="EK232" s="181"/>
      <c r="EL232" s="181"/>
      <c r="EM232" s="181"/>
      <c r="EN232" s="181"/>
      <c r="EO232" s="181"/>
      <c r="EP232" s="181"/>
      <c r="EQ232" s="181"/>
      <c r="ER232" s="181"/>
      <c r="ES232" s="181"/>
      <c r="ET232" s="181"/>
      <c r="EU232" s="181"/>
      <c r="EV232" s="181"/>
      <c r="EW232" s="181"/>
      <c r="EX232" s="181"/>
      <c r="EY232" s="181"/>
      <c r="EZ232" s="181"/>
      <c r="FA232" s="181"/>
      <c r="FB232" s="181"/>
      <c r="FC232" s="181"/>
      <c r="FD232" s="181"/>
      <c r="FE232" s="181"/>
      <c r="FF232" s="181"/>
      <c r="FG232" s="181"/>
      <c r="FH232" s="181"/>
      <c r="FI232" s="181"/>
      <c r="FJ232" s="181"/>
      <c r="FK232" s="181"/>
      <c r="FL232" s="181"/>
      <c r="FM232" s="181"/>
      <c r="FN232" s="181"/>
      <c r="FO232" s="181"/>
      <c r="FP232" s="181"/>
      <c r="FQ232" s="181"/>
      <c r="FR232" s="181"/>
      <c r="FS232" s="181"/>
      <c r="FT232" s="181"/>
      <c r="FU232" s="181"/>
      <c r="FV232" s="181"/>
      <c r="FW232" s="181"/>
      <c r="FX232" s="181"/>
      <c r="FY232" s="181"/>
      <c r="FZ232" s="181"/>
      <c r="GA232" s="181"/>
      <c r="GB232" s="181"/>
      <c r="GC232" s="181"/>
      <c r="GD232" s="181"/>
      <c r="GE232" s="181"/>
      <c r="GF232" s="181"/>
      <c r="GG232" s="181"/>
      <c r="GH232" s="181"/>
      <c r="GI232" s="181"/>
      <c r="GJ232" s="181"/>
      <c r="GK232" s="181"/>
      <c r="GL232" s="181"/>
      <c r="GM232" s="181"/>
      <c r="GN232" s="181"/>
      <c r="GO232" s="181"/>
      <c r="GP232" s="181"/>
      <c r="GQ232" s="181"/>
      <c r="GR232" s="181"/>
      <c r="GS232" s="181"/>
      <c r="GT232" s="181"/>
      <c r="GU232" s="181"/>
      <c r="GV232" s="181"/>
      <c r="GW232" s="181"/>
      <c r="GX232" s="181"/>
      <c r="GY232" s="181"/>
      <c r="GZ232" s="181"/>
      <c r="HA232" s="181"/>
      <c r="HB232" s="181"/>
      <c r="HC232" s="181"/>
      <c r="HD232" s="181"/>
      <c r="HE232" s="181"/>
      <c r="HF232" s="181"/>
      <c r="HG232" s="181"/>
      <c r="HH232" s="181"/>
      <c r="HI232" s="181"/>
      <c r="HJ232" s="181"/>
      <c r="HK232" s="181"/>
      <c r="HL232" s="181"/>
      <c r="HM232" s="181"/>
      <c r="HN232" s="181"/>
      <c r="HO232" s="181"/>
      <c r="HP232" s="181"/>
      <c r="HQ232" s="181"/>
      <c r="HR232" s="181"/>
      <c r="HS232" s="181"/>
      <c r="HT232" s="181"/>
      <c r="HU232" s="181"/>
      <c r="HV232" s="181"/>
      <c r="HW232" s="181"/>
      <c r="HX232" s="181"/>
      <c r="HY232" s="181"/>
      <c r="HZ232" s="181"/>
      <c r="IA232" s="181"/>
      <c r="IB232" s="181"/>
      <c r="IC232" s="181"/>
      <c r="ID232" s="181"/>
      <c r="IE232" s="181"/>
      <c r="IF232" s="181"/>
      <c r="IG232" s="181"/>
      <c r="IH232" s="181"/>
      <c r="II232" s="181"/>
      <c r="IJ232" s="181"/>
      <c r="IK232" s="181"/>
      <c r="IL232" s="181"/>
      <c r="IM232" s="181"/>
      <c r="IN232" s="181"/>
      <c r="IO232" s="181"/>
      <c r="IP232" s="181"/>
      <c r="IQ232" s="181"/>
      <c r="IR232" s="181"/>
      <c r="IS232" s="181"/>
      <c r="IT232" s="181"/>
      <c r="IU232" s="181"/>
      <c r="IV232" s="181"/>
      <c r="IW232" s="181"/>
      <c r="IX232" s="181"/>
      <c r="IY232" s="181"/>
      <c r="IZ232" s="181"/>
      <c r="JA232" s="181"/>
      <c r="JB232" s="181"/>
      <c r="JC232" s="181"/>
      <c r="JD232" s="181"/>
      <c r="JE232" s="181"/>
      <c r="JF232" s="181"/>
      <c r="JG232" s="181"/>
      <c r="JH232" s="181"/>
      <c r="JI232" s="181"/>
      <c r="JJ232" s="181"/>
      <c r="JK232" s="181"/>
      <c r="JL232" s="181"/>
      <c r="JM232" s="181"/>
      <c r="JN232" s="181"/>
      <c r="JO232" s="181"/>
      <c r="JP232" s="181"/>
      <c r="JQ232" s="181"/>
      <c r="JR232" s="181"/>
      <c r="JS232" s="181"/>
      <c r="JT232" s="181"/>
      <c r="JU232" s="181"/>
      <c r="JV232" s="181"/>
      <c r="JW232" s="181"/>
      <c r="JX232" s="181"/>
      <c r="JY232" s="181"/>
      <c r="JZ232" s="181"/>
      <c r="KA232" s="181"/>
      <c r="KB232" s="181"/>
      <c r="KC232" s="181"/>
      <c r="KD232" s="181"/>
      <c r="KE232" s="181"/>
      <c r="KF232" s="181"/>
      <c r="KG232" s="181"/>
      <c r="KH232" s="181"/>
      <c r="KI232" s="181"/>
      <c r="KJ232" s="181"/>
      <c r="KK232" s="181"/>
      <c r="KL232" s="181"/>
      <c r="KM232" s="181"/>
      <c r="KN232" s="181"/>
      <c r="KO232" s="181"/>
      <c r="KP232" s="181"/>
      <c r="KQ232" s="181"/>
      <c r="KR232" s="181"/>
      <c r="KS232" s="181"/>
      <c r="KT232" s="181"/>
      <c r="KU232" s="181"/>
      <c r="KV232" s="181"/>
      <c r="KW232" s="181"/>
      <c r="KX232" s="181"/>
      <c r="KY232" s="181"/>
      <c r="KZ232" s="181"/>
      <c r="LA232" s="181"/>
      <c r="LB232" s="181"/>
      <c r="LC232" s="181"/>
      <c r="LD232" s="181"/>
      <c r="LE232" s="181"/>
      <c r="LF232" s="181"/>
      <c r="LG232" s="181"/>
      <c r="LH232" s="181"/>
      <c r="LI232" s="181"/>
      <c r="LJ232" s="181"/>
      <c r="LK232" s="181"/>
      <c r="LL232" s="181"/>
      <c r="LM232" s="181"/>
      <c r="LN232" s="181"/>
      <c r="LO232" s="181"/>
      <c r="LP232" s="181"/>
      <c r="LQ232" s="181"/>
      <c r="LR232" s="181"/>
      <c r="LS232" s="181"/>
      <c r="LT232" s="181"/>
      <c r="LU232" s="181"/>
      <c r="LV232" s="181"/>
      <c r="LW232" s="181"/>
      <c r="LX232" s="181"/>
      <c r="LY232" s="181"/>
      <c r="LZ232" s="181"/>
      <c r="MA232" s="181"/>
      <c r="MB232" s="181"/>
      <c r="MC232" s="181"/>
      <c r="MD232" s="181"/>
      <c r="ME232" s="181"/>
      <c r="MF232" s="181"/>
      <c r="MG232" s="181"/>
      <c r="MH232" s="181"/>
      <c r="MI232" s="181"/>
      <c r="MJ232" s="181"/>
      <c r="MK232" s="181"/>
      <c r="ML232" s="181"/>
      <c r="MM232" s="181"/>
      <c r="MN232" s="181"/>
      <c r="MO232" s="181"/>
      <c r="MP232" s="181"/>
      <c r="MQ232" s="181"/>
      <c r="MR232" s="181"/>
      <c r="MS232" s="181"/>
      <c r="MT232" s="181"/>
      <c r="MU232" s="181"/>
      <c r="MV232" s="181"/>
      <c r="MW232" s="181"/>
      <c r="MX232" s="181"/>
      <c r="MY232" s="181"/>
      <c r="MZ232" s="181"/>
      <c r="NA232" s="181"/>
      <c r="NB232" s="181"/>
      <c r="NC232" s="181"/>
      <c r="ND232" s="181"/>
      <c r="NE232" s="181"/>
      <c r="NF232" s="181"/>
      <c r="NG232" s="181"/>
      <c r="NH232" s="181"/>
      <c r="NI232" s="181"/>
      <c r="NJ232" s="181"/>
      <c r="NK232" s="181"/>
      <c r="NL232" s="181"/>
      <c r="NM232" s="181"/>
      <c r="NN232" s="181"/>
      <c r="NO232" s="181"/>
      <c r="NP232" s="181"/>
      <c r="NQ232" s="181"/>
      <c r="NR232" s="181"/>
      <c r="NS232" s="181"/>
      <c r="NT232" s="181"/>
      <c r="NU232" s="181"/>
      <c r="NV232" s="181"/>
      <c r="NW232" s="181"/>
      <c r="NX232" s="181"/>
      <c r="NY232" s="181"/>
      <c r="NZ232" s="181"/>
      <c r="OA232" s="181"/>
      <c r="OB232" s="181"/>
      <c r="OC232" s="181"/>
      <c r="OD232" s="181"/>
      <c r="OE232" s="181"/>
      <c r="OF232" s="181"/>
      <c r="OG232" s="181"/>
      <c r="OH232" s="181"/>
      <c r="OI232" s="181"/>
      <c r="OJ232" s="181"/>
      <c r="OK232" s="181"/>
      <c r="OL232" s="181"/>
      <c r="OM232" s="181"/>
      <c r="ON232" s="181"/>
      <c r="OO232" s="181"/>
      <c r="OP232" s="181"/>
      <c r="OQ232" s="181"/>
      <c r="OR232" s="181"/>
      <c r="OS232" s="181"/>
      <c r="OT232" s="181"/>
      <c r="OU232" s="181"/>
      <c r="OV232" s="181"/>
      <c r="OW232" s="181"/>
      <c r="OX232" s="181"/>
      <c r="OY232" s="181"/>
      <c r="OZ232" s="181"/>
      <c r="PA232" s="181"/>
      <c r="PB232" s="181"/>
      <c r="PC232" s="181"/>
      <c r="PD232" s="181"/>
      <c r="PE232" s="181"/>
      <c r="PF232" s="181"/>
      <c r="PG232" s="181"/>
      <c r="PH232" s="181"/>
      <c r="PI232" s="181"/>
      <c r="PJ232" s="181"/>
      <c r="PK232" s="181"/>
      <c r="PL232" s="181"/>
      <c r="PM232" s="181"/>
      <c r="PN232" s="181"/>
      <c r="PO232" s="181"/>
      <c r="PP232" s="181"/>
      <c r="PQ232" s="181"/>
      <c r="PR232" s="181"/>
      <c r="PS232" s="181"/>
      <c r="PT232" s="181"/>
      <c r="PU232" s="181"/>
      <c r="PV232" s="181"/>
      <c r="PW232" s="181"/>
      <c r="PX232" s="181"/>
      <c r="PY232" s="181"/>
      <c r="PZ232" s="181"/>
      <c r="QA232" s="181"/>
      <c r="QB232" s="181"/>
      <c r="QC232" s="181"/>
      <c r="QD232" s="181"/>
      <c r="QE232" s="181"/>
      <c r="QF232" s="181"/>
      <c r="QG232" s="181"/>
      <c r="QH232" s="181"/>
      <c r="QI232" s="181"/>
      <c r="QJ232" s="181"/>
      <c r="QK232" s="181"/>
      <c r="QL232" s="181"/>
      <c r="QM232" s="181"/>
      <c r="QN232" s="181"/>
      <c r="QO232" s="181"/>
      <c r="QP232" s="181"/>
      <c r="QQ232" s="181"/>
      <c r="QR232" s="181"/>
      <c r="QS232" s="181"/>
    </row>
    <row r="233" spans="1:461">
      <c r="A233" s="82">
        <v>40771</v>
      </c>
      <c r="B233" s="66" t="s">
        <v>264</v>
      </c>
      <c r="C233" s="64" t="s">
        <v>76</v>
      </c>
      <c r="D233" s="65">
        <v>0.13402777777777777</v>
      </c>
      <c r="E233" s="66" t="s">
        <v>1838</v>
      </c>
      <c r="F233" s="66" t="s">
        <v>1839</v>
      </c>
      <c r="G233" s="94" t="s">
        <v>1840</v>
      </c>
      <c r="H233" s="94" t="s">
        <v>1841</v>
      </c>
      <c r="I233" s="64">
        <v>3760</v>
      </c>
      <c r="J233" s="65">
        <v>0.15</v>
      </c>
      <c r="K233" s="66" t="s">
        <v>1842</v>
      </c>
      <c r="L233" s="66" t="s">
        <v>1843</v>
      </c>
      <c r="M233" s="94" t="s">
        <v>1844</v>
      </c>
      <c r="N233" s="94" t="s">
        <v>1845</v>
      </c>
      <c r="O233" s="64">
        <v>3756</v>
      </c>
      <c r="P233" s="83">
        <v>1.5972222222222221E-2</v>
      </c>
      <c r="Q233" s="84">
        <v>1.5972222223354038E-2</v>
      </c>
      <c r="R233" s="85">
        <v>3.462185872913853</v>
      </c>
      <c r="S233" s="86">
        <v>46</v>
      </c>
      <c r="T233" s="87">
        <v>4</v>
      </c>
      <c r="U233" s="88" t="s">
        <v>1731</v>
      </c>
      <c r="V233" s="66" t="s">
        <v>1572</v>
      </c>
      <c r="W233" s="89">
        <v>36</v>
      </c>
      <c r="X233" s="88">
        <v>5920</v>
      </c>
      <c r="Y233" s="183">
        <v>9</v>
      </c>
      <c r="Z233" s="91" t="s">
        <v>95</v>
      </c>
      <c r="AA233" s="66" t="s">
        <v>778</v>
      </c>
      <c r="AB233" s="69" t="s">
        <v>902</v>
      </c>
      <c r="AC233" s="69" t="s">
        <v>95</v>
      </c>
      <c r="AD233" s="92"/>
      <c r="AE233" s="69">
        <v>3</v>
      </c>
      <c r="AF233" s="177" t="s">
        <v>780</v>
      </c>
      <c r="AG233" s="94">
        <v>7</v>
      </c>
      <c r="AH233" s="64" t="s">
        <v>1028</v>
      </c>
      <c r="AI233" s="178"/>
      <c r="AJ233" s="178"/>
      <c r="AK233" s="68"/>
      <c r="AL233" s="181"/>
      <c r="AM233" s="181"/>
      <c r="AN233" s="181"/>
      <c r="AO233" s="181"/>
      <c r="AP233" s="181"/>
      <c r="AQ233" s="181"/>
      <c r="AR233" s="181"/>
      <c r="AS233" s="181"/>
      <c r="AT233" s="181"/>
      <c r="AU233" s="181"/>
      <c r="AV233" s="181"/>
      <c r="AW233" s="181"/>
      <c r="AX233" s="181"/>
      <c r="AY233" s="181"/>
      <c r="AZ233" s="181"/>
      <c r="BA233" s="181"/>
      <c r="BB233" s="181"/>
      <c r="BC233" s="181"/>
      <c r="BD233" s="181"/>
      <c r="BE233" s="181"/>
      <c r="BF233" s="181"/>
      <c r="BG233" s="181"/>
      <c r="BH233" s="181"/>
      <c r="BI233" s="181"/>
      <c r="BJ233" s="181"/>
      <c r="BK233" s="181"/>
      <c r="BL233" s="181"/>
      <c r="BM233" s="181"/>
      <c r="BN233" s="181"/>
      <c r="BO233" s="181"/>
      <c r="BP233" s="181"/>
      <c r="BQ233" s="181"/>
      <c r="BR233" s="181"/>
      <c r="BS233" s="181"/>
      <c r="BT233" s="181"/>
      <c r="BU233" s="181"/>
      <c r="BV233" s="181"/>
      <c r="BW233" s="181"/>
      <c r="BX233" s="181"/>
      <c r="BY233" s="181"/>
      <c r="BZ233" s="181"/>
      <c r="CA233" s="181"/>
      <c r="CB233" s="181"/>
      <c r="CC233" s="181"/>
      <c r="CD233" s="181"/>
      <c r="CE233" s="181"/>
      <c r="CF233" s="181"/>
      <c r="CG233" s="181"/>
      <c r="CH233" s="181"/>
      <c r="CI233" s="181"/>
      <c r="CJ233" s="181"/>
      <c r="CK233" s="181"/>
      <c r="CL233" s="181"/>
      <c r="CM233" s="181"/>
      <c r="CN233" s="181"/>
      <c r="CO233" s="181"/>
      <c r="CP233" s="181"/>
      <c r="CQ233" s="181"/>
      <c r="CR233" s="181"/>
      <c r="CS233" s="181"/>
      <c r="CT233" s="181"/>
      <c r="CU233" s="181"/>
      <c r="CV233" s="181"/>
      <c r="CW233" s="181"/>
      <c r="CX233" s="181"/>
      <c r="CY233" s="181"/>
      <c r="CZ233" s="181"/>
      <c r="DA233" s="181"/>
      <c r="DB233" s="181"/>
      <c r="DC233" s="181"/>
      <c r="DD233" s="181"/>
      <c r="DE233" s="181"/>
      <c r="DF233" s="181"/>
      <c r="DG233" s="181"/>
      <c r="DH233" s="181"/>
      <c r="DI233" s="181"/>
      <c r="DJ233" s="181"/>
      <c r="DK233" s="181"/>
      <c r="DL233" s="181"/>
      <c r="DM233" s="181"/>
      <c r="DN233" s="181"/>
      <c r="DO233" s="181"/>
      <c r="DP233" s="181"/>
      <c r="DQ233" s="181"/>
      <c r="DR233" s="181"/>
      <c r="DS233" s="181"/>
      <c r="DT233" s="181"/>
      <c r="DU233" s="181"/>
      <c r="DV233" s="181"/>
      <c r="DW233" s="181"/>
      <c r="DX233" s="181"/>
      <c r="DY233" s="181"/>
      <c r="DZ233" s="181"/>
      <c r="EA233" s="181"/>
      <c r="EB233" s="181"/>
      <c r="EC233" s="181"/>
      <c r="ED233" s="181"/>
      <c r="EE233" s="181"/>
      <c r="EF233" s="181"/>
      <c r="EG233" s="181"/>
      <c r="EH233" s="181"/>
      <c r="EI233" s="181"/>
      <c r="EJ233" s="181"/>
      <c r="EK233" s="181"/>
      <c r="EL233" s="181"/>
      <c r="EM233" s="181"/>
      <c r="EN233" s="181"/>
      <c r="EO233" s="181"/>
      <c r="EP233" s="181"/>
      <c r="EQ233" s="181"/>
      <c r="ER233" s="181"/>
      <c r="ES233" s="181"/>
      <c r="ET233" s="181"/>
      <c r="EU233" s="181"/>
      <c r="EV233" s="181"/>
      <c r="EW233" s="181"/>
      <c r="EX233" s="181"/>
      <c r="EY233" s="181"/>
      <c r="EZ233" s="181"/>
      <c r="FA233" s="181"/>
      <c r="FB233" s="181"/>
      <c r="FC233" s="181"/>
      <c r="FD233" s="181"/>
      <c r="FE233" s="181"/>
      <c r="FF233" s="181"/>
      <c r="FG233" s="181"/>
      <c r="FH233" s="181"/>
      <c r="FI233" s="181"/>
      <c r="FJ233" s="181"/>
      <c r="FK233" s="181"/>
      <c r="FL233" s="181"/>
      <c r="FM233" s="181"/>
      <c r="FN233" s="181"/>
      <c r="FO233" s="181"/>
      <c r="FP233" s="181"/>
      <c r="FQ233" s="181"/>
      <c r="FR233" s="181"/>
      <c r="FS233" s="181"/>
      <c r="FT233" s="181"/>
      <c r="FU233" s="181"/>
      <c r="FV233" s="181"/>
      <c r="FW233" s="181"/>
      <c r="FX233" s="181"/>
      <c r="FY233" s="181"/>
      <c r="FZ233" s="181"/>
      <c r="GA233" s="181"/>
      <c r="GB233" s="181"/>
      <c r="GC233" s="181"/>
      <c r="GD233" s="181"/>
      <c r="GE233" s="181"/>
      <c r="GF233" s="181"/>
      <c r="GG233" s="181"/>
      <c r="GH233" s="181"/>
      <c r="GI233" s="181"/>
      <c r="GJ233" s="181"/>
      <c r="GK233" s="181"/>
      <c r="GL233" s="181"/>
      <c r="GM233" s="181"/>
      <c r="GN233" s="181"/>
      <c r="GO233" s="181"/>
      <c r="GP233" s="181"/>
      <c r="GQ233" s="181"/>
      <c r="GR233" s="181"/>
      <c r="GS233" s="181"/>
      <c r="GT233" s="181"/>
      <c r="GU233" s="181"/>
      <c r="GV233" s="181"/>
      <c r="GW233" s="181"/>
      <c r="GX233" s="181"/>
      <c r="GY233" s="181"/>
      <c r="GZ233" s="181"/>
      <c r="HA233" s="181"/>
      <c r="HB233" s="181"/>
      <c r="HC233" s="181"/>
      <c r="HD233" s="181"/>
      <c r="HE233" s="181"/>
      <c r="HF233" s="181"/>
      <c r="HG233" s="181"/>
      <c r="HH233" s="181"/>
      <c r="HI233" s="181"/>
      <c r="HJ233" s="181"/>
      <c r="HK233" s="181"/>
      <c r="HL233" s="181"/>
      <c r="HM233" s="181"/>
      <c r="HN233" s="181"/>
      <c r="HO233" s="181"/>
      <c r="HP233" s="181"/>
      <c r="HQ233" s="181"/>
      <c r="HR233" s="181"/>
      <c r="HS233" s="181"/>
      <c r="HT233" s="181"/>
      <c r="HU233" s="181"/>
      <c r="HV233" s="181"/>
      <c r="HW233" s="181"/>
      <c r="HX233" s="181"/>
      <c r="HY233" s="181"/>
      <c r="HZ233" s="181"/>
      <c r="IA233" s="181"/>
      <c r="IB233" s="181"/>
      <c r="IC233" s="181"/>
      <c r="ID233" s="181"/>
      <c r="IE233" s="181"/>
      <c r="IF233" s="181"/>
      <c r="IG233" s="181"/>
      <c r="IH233" s="181"/>
      <c r="II233" s="181"/>
      <c r="IJ233" s="181"/>
      <c r="IK233" s="181"/>
      <c r="IL233" s="181"/>
      <c r="IM233" s="181"/>
      <c r="IN233" s="181"/>
      <c r="IO233" s="181"/>
      <c r="IP233" s="181"/>
      <c r="IQ233" s="181"/>
      <c r="IR233" s="181"/>
      <c r="IS233" s="181"/>
      <c r="IT233" s="181"/>
      <c r="IU233" s="181"/>
      <c r="IV233" s="181"/>
      <c r="IW233" s="181"/>
      <c r="IX233" s="181"/>
      <c r="IY233" s="181"/>
      <c r="IZ233" s="181"/>
      <c r="JA233" s="181"/>
      <c r="JB233" s="181"/>
      <c r="JC233" s="181"/>
      <c r="JD233" s="181"/>
      <c r="JE233" s="181"/>
      <c r="JF233" s="181"/>
      <c r="JG233" s="181"/>
      <c r="JH233" s="181"/>
      <c r="JI233" s="181"/>
      <c r="JJ233" s="181"/>
      <c r="JK233" s="181"/>
      <c r="JL233" s="181"/>
      <c r="JM233" s="181"/>
      <c r="JN233" s="181"/>
      <c r="JO233" s="181"/>
      <c r="JP233" s="181"/>
      <c r="JQ233" s="181"/>
      <c r="JR233" s="181"/>
      <c r="JS233" s="181"/>
      <c r="JT233" s="181"/>
      <c r="JU233" s="181"/>
      <c r="JV233" s="181"/>
      <c r="JW233" s="181"/>
      <c r="JX233" s="181"/>
      <c r="JY233" s="181"/>
      <c r="JZ233" s="181"/>
      <c r="KA233" s="181"/>
      <c r="KB233" s="181"/>
      <c r="KC233" s="181"/>
      <c r="KD233" s="181"/>
      <c r="KE233" s="181"/>
      <c r="KF233" s="181"/>
      <c r="KG233" s="181"/>
      <c r="KH233" s="181"/>
      <c r="KI233" s="181"/>
      <c r="KJ233" s="181"/>
      <c r="KK233" s="181"/>
      <c r="KL233" s="181"/>
      <c r="KM233" s="181"/>
      <c r="KN233" s="181"/>
      <c r="KO233" s="181"/>
      <c r="KP233" s="181"/>
      <c r="KQ233" s="181"/>
      <c r="KR233" s="181"/>
      <c r="KS233" s="181"/>
      <c r="KT233" s="181"/>
      <c r="KU233" s="181"/>
      <c r="KV233" s="181"/>
      <c r="KW233" s="181"/>
      <c r="KX233" s="181"/>
      <c r="KY233" s="181"/>
      <c r="KZ233" s="181"/>
      <c r="LA233" s="181"/>
      <c r="LB233" s="181"/>
      <c r="LC233" s="181"/>
      <c r="LD233" s="181"/>
      <c r="LE233" s="181"/>
      <c r="LF233" s="181"/>
      <c r="LG233" s="181"/>
      <c r="LH233" s="181"/>
      <c r="LI233" s="181"/>
      <c r="LJ233" s="181"/>
      <c r="LK233" s="181"/>
      <c r="LL233" s="181"/>
      <c r="LM233" s="181"/>
      <c r="LN233" s="181"/>
      <c r="LO233" s="181"/>
      <c r="LP233" s="181"/>
      <c r="LQ233" s="181"/>
      <c r="LR233" s="181"/>
      <c r="LS233" s="181"/>
      <c r="LT233" s="181"/>
      <c r="LU233" s="181"/>
      <c r="LV233" s="181"/>
      <c r="LW233" s="181"/>
      <c r="LX233" s="181"/>
      <c r="LY233" s="181"/>
      <c r="LZ233" s="181"/>
      <c r="MA233" s="181"/>
      <c r="MB233" s="181"/>
      <c r="MC233" s="181"/>
      <c r="MD233" s="181"/>
      <c r="ME233" s="181"/>
      <c r="MF233" s="181"/>
      <c r="MG233" s="181"/>
      <c r="MH233" s="181"/>
      <c r="MI233" s="181"/>
      <c r="MJ233" s="181"/>
      <c r="MK233" s="181"/>
      <c r="ML233" s="181"/>
      <c r="MM233" s="181"/>
      <c r="MN233" s="181"/>
      <c r="MO233" s="181"/>
      <c r="MP233" s="181"/>
      <c r="MQ233" s="181"/>
      <c r="MR233" s="181"/>
      <c r="MS233" s="181"/>
      <c r="MT233" s="181"/>
      <c r="MU233" s="181"/>
      <c r="MV233" s="181"/>
      <c r="MW233" s="181"/>
      <c r="MX233" s="181"/>
      <c r="MY233" s="181"/>
      <c r="MZ233" s="181"/>
      <c r="NA233" s="181"/>
      <c r="NB233" s="181"/>
      <c r="NC233" s="181"/>
      <c r="ND233" s="181"/>
      <c r="NE233" s="181"/>
      <c r="NF233" s="181"/>
      <c r="NG233" s="181"/>
      <c r="NH233" s="181"/>
      <c r="NI233" s="181"/>
      <c r="NJ233" s="181"/>
      <c r="NK233" s="181"/>
      <c r="NL233" s="181"/>
      <c r="NM233" s="181"/>
      <c r="NN233" s="181"/>
      <c r="NO233" s="181"/>
      <c r="NP233" s="181"/>
      <c r="NQ233" s="181"/>
      <c r="NR233" s="181"/>
      <c r="NS233" s="181"/>
      <c r="NT233" s="181"/>
      <c r="NU233" s="181"/>
      <c r="NV233" s="181"/>
      <c r="NW233" s="181"/>
      <c r="NX233" s="181"/>
      <c r="NY233" s="181"/>
      <c r="NZ233" s="181"/>
      <c r="OA233" s="181"/>
      <c r="OB233" s="181"/>
      <c r="OC233" s="181"/>
      <c r="OD233" s="181"/>
      <c r="OE233" s="181"/>
      <c r="OF233" s="181"/>
      <c r="OG233" s="181"/>
      <c r="OH233" s="181"/>
      <c r="OI233" s="181"/>
      <c r="OJ233" s="181"/>
      <c r="OK233" s="181"/>
      <c r="OL233" s="181"/>
      <c r="OM233" s="181"/>
      <c r="ON233" s="181"/>
      <c r="OO233" s="181"/>
      <c r="OP233" s="181"/>
      <c r="OQ233" s="181"/>
      <c r="OR233" s="181"/>
      <c r="OS233" s="181"/>
      <c r="OT233" s="181"/>
      <c r="OU233" s="181"/>
      <c r="OV233" s="181"/>
      <c r="OW233" s="181"/>
      <c r="OX233" s="181"/>
      <c r="OY233" s="181"/>
      <c r="OZ233" s="181"/>
      <c r="PA233" s="181"/>
      <c r="PB233" s="181"/>
      <c r="PC233" s="181"/>
      <c r="PD233" s="181"/>
      <c r="PE233" s="181"/>
      <c r="PF233" s="181"/>
      <c r="PG233" s="181"/>
      <c r="PH233" s="181"/>
      <c r="PI233" s="181"/>
      <c r="PJ233" s="181"/>
      <c r="PK233" s="181"/>
      <c r="PL233" s="181"/>
      <c r="PM233" s="181"/>
      <c r="PN233" s="181"/>
      <c r="PO233" s="181"/>
      <c r="PP233" s="181"/>
      <c r="PQ233" s="181"/>
      <c r="PR233" s="181"/>
      <c r="PS233" s="181"/>
      <c r="PT233" s="181"/>
      <c r="PU233" s="181"/>
      <c r="PV233" s="181"/>
      <c r="PW233" s="181"/>
      <c r="PX233" s="181"/>
      <c r="PY233" s="181"/>
      <c r="PZ233" s="181"/>
      <c r="QA233" s="181"/>
      <c r="QB233" s="181"/>
      <c r="QC233" s="181"/>
      <c r="QD233" s="181"/>
      <c r="QE233" s="181"/>
      <c r="QF233" s="181"/>
      <c r="QG233" s="181"/>
      <c r="QH233" s="181"/>
      <c r="QI233" s="181"/>
      <c r="QJ233" s="181"/>
      <c r="QK233" s="181"/>
      <c r="QL233" s="181"/>
      <c r="QM233" s="181"/>
      <c r="QN233" s="181"/>
      <c r="QO233" s="181"/>
      <c r="QP233" s="181"/>
      <c r="QQ233" s="181"/>
      <c r="QR233" s="181"/>
      <c r="QS233" s="181"/>
    </row>
    <row r="234" spans="1:461">
      <c r="A234" s="82">
        <v>40771</v>
      </c>
      <c r="B234" s="66" t="s">
        <v>264</v>
      </c>
      <c r="C234" s="64" t="s">
        <v>76</v>
      </c>
      <c r="D234" s="65">
        <v>0.15</v>
      </c>
      <c r="E234" s="66" t="s">
        <v>1842</v>
      </c>
      <c r="F234" s="66" t="s">
        <v>1843</v>
      </c>
      <c r="G234" s="94" t="s">
        <v>1844</v>
      </c>
      <c r="H234" s="94" t="s">
        <v>1845</v>
      </c>
      <c r="I234" s="64">
        <v>3756</v>
      </c>
      <c r="J234" s="65">
        <v>0.16944444444444443</v>
      </c>
      <c r="K234" s="66" t="s">
        <v>1846</v>
      </c>
      <c r="L234" s="66" t="s">
        <v>1847</v>
      </c>
      <c r="M234" s="94" t="s">
        <v>1848</v>
      </c>
      <c r="N234" s="94" t="s">
        <v>1849</v>
      </c>
      <c r="O234" s="64">
        <v>3755</v>
      </c>
      <c r="P234" s="83">
        <v>1.9444444444444431E-2</v>
      </c>
      <c r="Q234" s="84">
        <v>1.9444444442342501E-2</v>
      </c>
      <c r="R234" s="85">
        <v>3.7328341563413163</v>
      </c>
      <c r="S234" s="86">
        <v>47</v>
      </c>
      <c r="T234" s="87">
        <v>4</v>
      </c>
      <c r="U234" s="88" t="s">
        <v>1731</v>
      </c>
      <c r="V234" s="66" t="s">
        <v>1572</v>
      </c>
      <c r="W234" s="89">
        <v>36</v>
      </c>
      <c r="X234" s="88">
        <v>5920</v>
      </c>
      <c r="Y234" s="183">
        <v>9</v>
      </c>
      <c r="Z234" s="91" t="s">
        <v>95</v>
      </c>
      <c r="AA234" s="66" t="s">
        <v>778</v>
      </c>
      <c r="AB234" s="69" t="s">
        <v>902</v>
      </c>
      <c r="AC234" s="69" t="s">
        <v>95</v>
      </c>
      <c r="AD234" s="92"/>
      <c r="AE234" s="69">
        <v>3</v>
      </c>
      <c r="AF234" s="177" t="s">
        <v>780</v>
      </c>
      <c r="AG234" s="94">
        <v>8</v>
      </c>
      <c r="AH234" s="64" t="s">
        <v>1028</v>
      </c>
      <c r="AI234" s="178"/>
      <c r="AJ234" s="178"/>
      <c r="AK234" s="68"/>
      <c r="AL234" s="181"/>
      <c r="AM234" s="181"/>
      <c r="AN234" s="181"/>
      <c r="AO234" s="181"/>
      <c r="AP234" s="181"/>
      <c r="AQ234" s="181"/>
      <c r="AR234" s="181"/>
      <c r="AS234" s="181"/>
      <c r="AT234" s="181"/>
      <c r="AU234" s="181"/>
      <c r="AV234" s="181"/>
      <c r="AW234" s="181"/>
      <c r="AX234" s="181"/>
      <c r="AY234" s="181"/>
      <c r="AZ234" s="181"/>
      <c r="BA234" s="181"/>
      <c r="BB234" s="181"/>
      <c r="BC234" s="181"/>
      <c r="BD234" s="181"/>
      <c r="BE234" s="181"/>
      <c r="BF234" s="181"/>
      <c r="BG234" s="181"/>
      <c r="BH234" s="181"/>
      <c r="BI234" s="181"/>
      <c r="BJ234" s="181"/>
      <c r="BK234" s="181"/>
      <c r="BL234" s="181"/>
      <c r="BM234" s="181"/>
      <c r="BN234" s="181"/>
      <c r="BO234" s="181"/>
      <c r="BP234" s="181"/>
      <c r="BQ234" s="181"/>
      <c r="BR234" s="181"/>
      <c r="BS234" s="181"/>
      <c r="BT234" s="181"/>
      <c r="BU234" s="181"/>
      <c r="BV234" s="181"/>
      <c r="BW234" s="181"/>
      <c r="BX234" s="181"/>
      <c r="BY234" s="181"/>
      <c r="BZ234" s="181"/>
      <c r="CA234" s="181"/>
      <c r="CB234" s="181"/>
      <c r="CC234" s="181"/>
      <c r="CD234" s="181"/>
      <c r="CE234" s="181"/>
      <c r="CF234" s="181"/>
      <c r="CG234" s="181"/>
      <c r="CH234" s="181"/>
      <c r="CI234" s="181"/>
      <c r="CJ234" s="181"/>
      <c r="CK234" s="181"/>
      <c r="CL234" s="181"/>
      <c r="CM234" s="181"/>
      <c r="CN234" s="181"/>
      <c r="CO234" s="181"/>
      <c r="CP234" s="181"/>
      <c r="CQ234" s="181"/>
      <c r="CR234" s="181"/>
      <c r="CS234" s="181"/>
      <c r="CT234" s="181"/>
      <c r="CU234" s="181"/>
      <c r="CV234" s="181"/>
      <c r="CW234" s="181"/>
      <c r="CX234" s="181"/>
      <c r="CY234" s="181"/>
      <c r="CZ234" s="181"/>
      <c r="DA234" s="181"/>
      <c r="DB234" s="181"/>
      <c r="DC234" s="181"/>
      <c r="DD234" s="181"/>
      <c r="DE234" s="181"/>
      <c r="DF234" s="181"/>
      <c r="DG234" s="181"/>
      <c r="DH234" s="181"/>
      <c r="DI234" s="181"/>
      <c r="DJ234" s="181"/>
      <c r="DK234" s="181"/>
      <c r="DL234" s="181"/>
      <c r="DM234" s="181"/>
      <c r="DN234" s="181"/>
      <c r="DO234" s="181"/>
      <c r="DP234" s="181"/>
      <c r="DQ234" s="181"/>
      <c r="DR234" s="181"/>
      <c r="DS234" s="181"/>
      <c r="DT234" s="181"/>
      <c r="DU234" s="181"/>
      <c r="DV234" s="181"/>
      <c r="DW234" s="181"/>
      <c r="DX234" s="181"/>
      <c r="DY234" s="181"/>
      <c r="DZ234" s="181"/>
      <c r="EA234" s="181"/>
      <c r="EB234" s="181"/>
      <c r="EC234" s="181"/>
      <c r="ED234" s="181"/>
      <c r="EE234" s="181"/>
      <c r="EF234" s="181"/>
      <c r="EG234" s="181"/>
      <c r="EH234" s="181"/>
      <c r="EI234" s="181"/>
      <c r="EJ234" s="181"/>
      <c r="EK234" s="181"/>
      <c r="EL234" s="181"/>
      <c r="EM234" s="181"/>
      <c r="EN234" s="181"/>
      <c r="EO234" s="181"/>
      <c r="EP234" s="181"/>
      <c r="EQ234" s="181"/>
      <c r="ER234" s="181"/>
      <c r="ES234" s="181"/>
      <c r="ET234" s="181"/>
      <c r="EU234" s="181"/>
      <c r="EV234" s="181"/>
      <c r="EW234" s="181"/>
      <c r="EX234" s="181"/>
      <c r="EY234" s="181"/>
      <c r="EZ234" s="181"/>
      <c r="FA234" s="181"/>
      <c r="FB234" s="181"/>
      <c r="FC234" s="181"/>
      <c r="FD234" s="181"/>
      <c r="FE234" s="181"/>
      <c r="FF234" s="181"/>
      <c r="FG234" s="181"/>
      <c r="FH234" s="181"/>
      <c r="FI234" s="181"/>
      <c r="FJ234" s="181"/>
      <c r="FK234" s="181"/>
      <c r="FL234" s="181"/>
      <c r="FM234" s="181"/>
      <c r="FN234" s="181"/>
      <c r="FO234" s="181"/>
      <c r="FP234" s="181"/>
      <c r="FQ234" s="181"/>
      <c r="FR234" s="181"/>
      <c r="FS234" s="181"/>
      <c r="FT234" s="181"/>
      <c r="FU234" s="181"/>
      <c r="FV234" s="181"/>
      <c r="FW234" s="181"/>
      <c r="FX234" s="181"/>
      <c r="FY234" s="181"/>
      <c r="FZ234" s="181"/>
      <c r="GA234" s="181"/>
      <c r="GB234" s="181"/>
      <c r="GC234" s="181"/>
      <c r="GD234" s="181"/>
      <c r="GE234" s="181"/>
      <c r="GF234" s="181"/>
      <c r="GG234" s="181"/>
      <c r="GH234" s="181"/>
      <c r="GI234" s="181"/>
      <c r="GJ234" s="181"/>
      <c r="GK234" s="181"/>
      <c r="GL234" s="181"/>
      <c r="GM234" s="181"/>
      <c r="GN234" s="181"/>
      <c r="GO234" s="181"/>
      <c r="GP234" s="181"/>
      <c r="GQ234" s="181"/>
      <c r="GR234" s="181"/>
      <c r="GS234" s="181"/>
      <c r="GT234" s="181"/>
      <c r="GU234" s="181"/>
      <c r="GV234" s="181"/>
      <c r="GW234" s="181"/>
      <c r="GX234" s="181"/>
      <c r="GY234" s="181"/>
      <c r="GZ234" s="181"/>
      <c r="HA234" s="181"/>
      <c r="HB234" s="181"/>
      <c r="HC234" s="181"/>
      <c r="HD234" s="181"/>
      <c r="HE234" s="181"/>
      <c r="HF234" s="181"/>
      <c r="HG234" s="181"/>
      <c r="HH234" s="181"/>
      <c r="HI234" s="181"/>
      <c r="HJ234" s="181"/>
      <c r="HK234" s="181"/>
      <c r="HL234" s="181"/>
      <c r="HM234" s="181"/>
      <c r="HN234" s="181"/>
      <c r="HO234" s="181"/>
      <c r="HP234" s="181"/>
      <c r="HQ234" s="181"/>
      <c r="HR234" s="181"/>
      <c r="HS234" s="181"/>
      <c r="HT234" s="181"/>
      <c r="HU234" s="181"/>
      <c r="HV234" s="181"/>
      <c r="HW234" s="181"/>
      <c r="HX234" s="181"/>
      <c r="HY234" s="181"/>
      <c r="HZ234" s="181"/>
      <c r="IA234" s="181"/>
      <c r="IB234" s="181"/>
      <c r="IC234" s="181"/>
      <c r="ID234" s="181"/>
      <c r="IE234" s="181"/>
      <c r="IF234" s="181"/>
      <c r="IG234" s="181"/>
      <c r="IH234" s="181"/>
      <c r="II234" s="181"/>
      <c r="IJ234" s="181"/>
      <c r="IK234" s="181"/>
      <c r="IL234" s="181"/>
      <c r="IM234" s="181"/>
      <c r="IN234" s="181"/>
      <c r="IO234" s="181"/>
      <c r="IP234" s="181"/>
      <c r="IQ234" s="181"/>
      <c r="IR234" s="181"/>
      <c r="IS234" s="181"/>
      <c r="IT234" s="181"/>
      <c r="IU234" s="181"/>
      <c r="IV234" s="181"/>
      <c r="IW234" s="181"/>
      <c r="IX234" s="181"/>
      <c r="IY234" s="181"/>
      <c r="IZ234" s="181"/>
      <c r="JA234" s="181"/>
      <c r="JB234" s="181"/>
      <c r="JC234" s="181"/>
      <c r="JD234" s="181"/>
      <c r="JE234" s="181"/>
      <c r="JF234" s="181"/>
      <c r="JG234" s="181"/>
      <c r="JH234" s="181"/>
      <c r="JI234" s="181"/>
      <c r="JJ234" s="181"/>
      <c r="JK234" s="181"/>
      <c r="JL234" s="181"/>
      <c r="JM234" s="181"/>
      <c r="JN234" s="181"/>
      <c r="JO234" s="181"/>
      <c r="JP234" s="181"/>
      <c r="JQ234" s="181"/>
      <c r="JR234" s="181"/>
      <c r="JS234" s="181"/>
      <c r="JT234" s="181"/>
      <c r="JU234" s="181"/>
      <c r="JV234" s="181"/>
      <c r="JW234" s="181"/>
      <c r="JX234" s="181"/>
      <c r="JY234" s="181"/>
      <c r="JZ234" s="181"/>
      <c r="KA234" s="181"/>
      <c r="KB234" s="181"/>
      <c r="KC234" s="181"/>
      <c r="KD234" s="181"/>
      <c r="KE234" s="181"/>
      <c r="KF234" s="181"/>
      <c r="KG234" s="181"/>
      <c r="KH234" s="181"/>
      <c r="KI234" s="181"/>
      <c r="KJ234" s="181"/>
      <c r="KK234" s="181"/>
      <c r="KL234" s="181"/>
      <c r="KM234" s="181"/>
      <c r="KN234" s="181"/>
      <c r="KO234" s="181"/>
      <c r="KP234" s="181"/>
      <c r="KQ234" s="181"/>
      <c r="KR234" s="181"/>
      <c r="KS234" s="181"/>
      <c r="KT234" s="181"/>
      <c r="KU234" s="181"/>
      <c r="KV234" s="181"/>
      <c r="KW234" s="181"/>
      <c r="KX234" s="181"/>
      <c r="KY234" s="181"/>
      <c r="KZ234" s="181"/>
      <c r="LA234" s="181"/>
      <c r="LB234" s="181"/>
      <c r="LC234" s="181"/>
      <c r="LD234" s="181"/>
      <c r="LE234" s="181"/>
      <c r="LF234" s="181"/>
      <c r="LG234" s="181"/>
      <c r="LH234" s="181"/>
      <c r="LI234" s="181"/>
      <c r="LJ234" s="181"/>
      <c r="LK234" s="181"/>
      <c r="LL234" s="181"/>
      <c r="LM234" s="181"/>
      <c r="LN234" s="181"/>
      <c r="LO234" s="181"/>
      <c r="LP234" s="181"/>
      <c r="LQ234" s="181"/>
      <c r="LR234" s="181"/>
      <c r="LS234" s="181"/>
      <c r="LT234" s="181"/>
      <c r="LU234" s="181"/>
      <c r="LV234" s="181"/>
      <c r="LW234" s="181"/>
      <c r="LX234" s="181"/>
      <c r="LY234" s="181"/>
      <c r="LZ234" s="181"/>
      <c r="MA234" s="181"/>
      <c r="MB234" s="181"/>
      <c r="MC234" s="181"/>
      <c r="MD234" s="181"/>
      <c r="ME234" s="181"/>
      <c r="MF234" s="181"/>
      <c r="MG234" s="181"/>
      <c r="MH234" s="181"/>
      <c r="MI234" s="181"/>
      <c r="MJ234" s="181"/>
      <c r="MK234" s="181"/>
      <c r="ML234" s="181"/>
      <c r="MM234" s="181"/>
      <c r="MN234" s="181"/>
      <c r="MO234" s="181"/>
      <c r="MP234" s="181"/>
      <c r="MQ234" s="181"/>
      <c r="MR234" s="181"/>
      <c r="MS234" s="181"/>
      <c r="MT234" s="181"/>
      <c r="MU234" s="181"/>
      <c r="MV234" s="181"/>
      <c r="MW234" s="181"/>
      <c r="MX234" s="181"/>
      <c r="MY234" s="181"/>
      <c r="MZ234" s="181"/>
      <c r="NA234" s="181"/>
      <c r="NB234" s="181"/>
      <c r="NC234" s="181"/>
      <c r="ND234" s="181"/>
      <c r="NE234" s="181"/>
      <c r="NF234" s="181"/>
      <c r="NG234" s="181"/>
      <c r="NH234" s="181"/>
      <c r="NI234" s="181"/>
      <c r="NJ234" s="181"/>
      <c r="NK234" s="181"/>
      <c r="NL234" s="181"/>
      <c r="NM234" s="181"/>
      <c r="NN234" s="181"/>
      <c r="NO234" s="181"/>
      <c r="NP234" s="181"/>
      <c r="NQ234" s="181"/>
      <c r="NR234" s="181"/>
      <c r="NS234" s="181"/>
      <c r="NT234" s="181"/>
      <c r="NU234" s="181"/>
      <c r="NV234" s="181"/>
      <c r="NW234" s="181"/>
      <c r="NX234" s="181"/>
      <c r="NY234" s="181"/>
      <c r="NZ234" s="181"/>
      <c r="OA234" s="181"/>
      <c r="OB234" s="181"/>
      <c r="OC234" s="181"/>
      <c r="OD234" s="181"/>
      <c r="OE234" s="181"/>
      <c r="OF234" s="181"/>
      <c r="OG234" s="181"/>
      <c r="OH234" s="181"/>
      <c r="OI234" s="181"/>
      <c r="OJ234" s="181"/>
      <c r="OK234" s="181"/>
      <c r="OL234" s="181"/>
      <c r="OM234" s="181"/>
      <c r="ON234" s="181"/>
      <c r="OO234" s="181"/>
      <c r="OP234" s="181"/>
      <c r="OQ234" s="181"/>
      <c r="OR234" s="181"/>
      <c r="OS234" s="181"/>
      <c r="OT234" s="181"/>
      <c r="OU234" s="181"/>
      <c r="OV234" s="181"/>
      <c r="OW234" s="181"/>
      <c r="OX234" s="181"/>
      <c r="OY234" s="181"/>
      <c r="OZ234" s="181"/>
      <c r="PA234" s="181"/>
      <c r="PB234" s="181"/>
      <c r="PC234" s="181"/>
      <c r="PD234" s="181"/>
      <c r="PE234" s="181"/>
      <c r="PF234" s="181"/>
      <c r="PG234" s="181"/>
      <c r="PH234" s="181"/>
      <c r="PI234" s="181"/>
      <c r="PJ234" s="181"/>
      <c r="PK234" s="181"/>
      <c r="PL234" s="181"/>
      <c r="PM234" s="181"/>
      <c r="PN234" s="181"/>
      <c r="PO234" s="181"/>
      <c r="PP234" s="181"/>
      <c r="PQ234" s="181"/>
      <c r="PR234" s="181"/>
      <c r="PS234" s="181"/>
      <c r="PT234" s="181"/>
      <c r="PU234" s="181"/>
      <c r="PV234" s="181"/>
      <c r="PW234" s="181"/>
      <c r="PX234" s="181"/>
      <c r="PY234" s="181"/>
      <c r="PZ234" s="181"/>
      <c r="QA234" s="181"/>
      <c r="QB234" s="181"/>
      <c r="QC234" s="181"/>
      <c r="QD234" s="181"/>
      <c r="QE234" s="181"/>
      <c r="QF234" s="181"/>
      <c r="QG234" s="181"/>
      <c r="QH234" s="181"/>
      <c r="QI234" s="181"/>
      <c r="QJ234" s="181"/>
      <c r="QK234" s="181"/>
      <c r="QL234" s="181"/>
      <c r="QM234" s="181"/>
      <c r="QN234" s="181"/>
      <c r="QO234" s="181"/>
      <c r="QP234" s="181"/>
      <c r="QQ234" s="181"/>
      <c r="QR234" s="181"/>
      <c r="QS234" s="181"/>
    </row>
    <row r="235" spans="1:461">
      <c r="A235" s="82">
        <v>40771</v>
      </c>
      <c r="B235" s="66" t="s">
        <v>394</v>
      </c>
      <c r="C235" s="64" t="s">
        <v>76</v>
      </c>
      <c r="D235" s="65">
        <v>0.16944444444444443</v>
      </c>
      <c r="E235" s="66" t="s">
        <v>1846</v>
      </c>
      <c r="F235" s="66" t="s">
        <v>1847</v>
      </c>
      <c r="G235" s="94" t="s">
        <v>1848</v>
      </c>
      <c r="H235" s="94" t="s">
        <v>1849</v>
      </c>
      <c r="I235" s="64">
        <v>3755</v>
      </c>
      <c r="J235" s="65">
        <v>0.19236111111111112</v>
      </c>
      <c r="K235" s="66" t="s">
        <v>1850</v>
      </c>
      <c r="L235" s="66" t="s">
        <v>1851</v>
      </c>
      <c r="M235" s="94" t="s">
        <v>1852</v>
      </c>
      <c r="N235" s="94" t="s">
        <v>1853</v>
      </c>
      <c r="O235" s="64">
        <v>3754</v>
      </c>
      <c r="P235" s="83">
        <v>2.2916666666666696E-2</v>
      </c>
      <c r="Q235" s="84">
        <v>2.2916666668606922E-2</v>
      </c>
      <c r="R235" s="85">
        <v>5.2030087634332318</v>
      </c>
      <c r="S235" s="86">
        <v>46</v>
      </c>
      <c r="T235" s="87">
        <v>5</v>
      </c>
      <c r="U235" s="88" t="s">
        <v>1731</v>
      </c>
      <c r="V235" s="66" t="s">
        <v>1572</v>
      </c>
      <c r="W235" s="89">
        <v>36</v>
      </c>
      <c r="X235" s="88">
        <v>5920</v>
      </c>
      <c r="Y235" s="183">
        <v>9</v>
      </c>
      <c r="Z235" s="91" t="s">
        <v>95</v>
      </c>
      <c r="AA235" s="66" t="s">
        <v>778</v>
      </c>
      <c r="AB235" s="69" t="s">
        <v>902</v>
      </c>
      <c r="AC235" s="69" t="s">
        <v>95</v>
      </c>
      <c r="AD235" s="92"/>
      <c r="AE235" s="69">
        <v>3</v>
      </c>
      <c r="AF235" s="177" t="s">
        <v>780</v>
      </c>
      <c r="AG235" s="94">
        <v>9</v>
      </c>
      <c r="AH235" s="64" t="s">
        <v>1028</v>
      </c>
      <c r="AI235" s="178"/>
      <c r="AJ235" s="178"/>
      <c r="AK235" s="68"/>
    </row>
    <row r="236" spans="1:461">
      <c r="A236" s="82">
        <v>40771</v>
      </c>
      <c r="B236" s="66" t="s">
        <v>394</v>
      </c>
      <c r="C236" s="64" t="s">
        <v>76</v>
      </c>
      <c r="D236" s="65">
        <v>0.19236111111111112</v>
      </c>
      <c r="E236" s="66" t="s">
        <v>1850</v>
      </c>
      <c r="F236" s="66" t="s">
        <v>1851</v>
      </c>
      <c r="G236" s="94" t="s">
        <v>1852</v>
      </c>
      <c r="H236" s="94" t="s">
        <v>1853</v>
      </c>
      <c r="I236" s="64">
        <v>3754</v>
      </c>
      <c r="J236" s="65">
        <v>0.20555555555555557</v>
      </c>
      <c r="K236" s="66" t="s">
        <v>1854</v>
      </c>
      <c r="L236" s="66" t="s">
        <v>1855</v>
      </c>
      <c r="M236" s="94" t="s">
        <v>1856</v>
      </c>
      <c r="N236" s="94" t="s">
        <v>1857</v>
      </c>
      <c r="O236" s="64">
        <v>3757</v>
      </c>
      <c r="P236" s="83">
        <v>1.3194444444444453E-2</v>
      </c>
      <c r="Q236" s="84">
        <v>1.3194444443797693E-2</v>
      </c>
      <c r="R236" s="85">
        <v>3.4557599952664746</v>
      </c>
      <c r="S236" s="86">
        <v>47</v>
      </c>
      <c r="T236" s="87">
        <v>5</v>
      </c>
      <c r="U236" s="88" t="s">
        <v>1731</v>
      </c>
      <c r="V236" s="66" t="s">
        <v>1572</v>
      </c>
      <c r="W236" s="89">
        <v>36</v>
      </c>
      <c r="X236" s="88">
        <v>5920</v>
      </c>
      <c r="Y236" s="183">
        <v>9</v>
      </c>
      <c r="Z236" s="91" t="s">
        <v>95</v>
      </c>
      <c r="AA236" s="66" t="s">
        <v>778</v>
      </c>
      <c r="AB236" s="69" t="s">
        <v>902</v>
      </c>
      <c r="AC236" s="69" t="s">
        <v>95</v>
      </c>
      <c r="AD236" s="92"/>
      <c r="AE236" s="69">
        <v>3</v>
      </c>
      <c r="AF236" s="177" t="s">
        <v>780</v>
      </c>
      <c r="AG236" s="94">
        <v>8</v>
      </c>
      <c r="AH236" s="64" t="s">
        <v>1028</v>
      </c>
      <c r="AI236" s="178"/>
      <c r="AJ236" s="99"/>
      <c r="AK236" s="68"/>
    </row>
    <row r="237" spans="1:461">
      <c r="A237" s="82">
        <v>40771</v>
      </c>
      <c r="B237" s="66" t="s">
        <v>386</v>
      </c>
      <c r="C237" s="64" t="s">
        <v>76</v>
      </c>
      <c r="D237" s="65">
        <v>0.20555555555555557</v>
      </c>
      <c r="E237" s="66" t="s">
        <v>1854</v>
      </c>
      <c r="F237" s="66" t="s">
        <v>1855</v>
      </c>
      <c r="G237" s="94" t="s">
        <v>1856</v>
      </c>
      <c r="H237" s="94" t="s">
        <v>1857</v>
      </c>
      <c r="I237" s="64">
        <v>3756</v>
      </c>
      <c r="J237" s="65">
        <v>0.23263888888888887</v>
      </c>
      <c r="K237" s="66" t="s">
        <v>1858</v>
      </c>
      <c r="L237" s="66" t="s">
        <v>1859</v>
      </c>
      <c r="M237" s="94" t="s">
        <v>1860</v>
      </c>
      <c r="N237" s="94" t="s">
        <v>1861</v>
      </c>
      <c r="O237" s="64">
        <v>3744</v>
      </c>
      <c r="P237" s="83">
        <v>2.7083333333333293E-2</v>
      </c>
      <c r="Q237" s="84">
        <v>2.7083333334303461E-2</v>
      </c>
      <c r="R237" s="85">
        <v>6.2343547223302238</v>
      </c>
      <c r="S237" s="86">
        <v>47</v>
      </c>
      <c r="T237" s="87">
        <v>5</v>
      </c>
      <c r="U237" s="88" t="s">
        <v>1731</v>
      </c>
      <c r="V237" s="66" t="s">
        <v>1572</v>
      </c>
      <c r="W237" s="89">
        <v>36</v>
      </c>
      <c r="X237" s="88">
        <v>5920</v>
      </c>
      <c r="Y237" s="183">
        <v>9</v>
      </c>
      <c r="Z237" s="91" t="s">
        <v>95</v>
      </c>
      <c r="AA237" s="66" t="s">
        <v>778</v>
      </c>
      <c r="AB237" s="69" t="s">
        <v>902</v>
      </c>
      <c r="AC237" s="69" t="s">
        <v>95</v>
      </c>
      <c r="AD237" s="92"/>
      <c r="AE237" s="69">
        <v>3</v>
      </c>
      <c r="AF237" s="93" t="s">
        <v>780</v>
      </c>
      <c r="AG237" s="94">
        <v>9</v>
      </c>
      <c r="AH237" s="64" t="s">
        <v>1028</v>
      </c>
      <c r="AI237" s="178"/>
      <c r="AJ237" s="99"/>
      <c r="AK237" s="68"/>
    </row>
    <row r="238" spans="1:461">
      <c r="A238" s="82">
        <v>40771</v>
      </c>
      <c r="B238" s="66" t="s">
        <v>330</v>
      </c>
      <c r="C238" s="64" t="s">
        <v>76</v>
      </c>
      <c r="D238" s="65">
        <v>0.23263888888888887</v>
      </c>
      <c r="E238" s="66" t="s">
        <v>1858</v>
      </c>
      <c r="F238" s="66" t="s">
        <v>1859</v>
      </c>
      <c r="G238" s="94" t="s">
        <v>1860</v>
      </c>
      <c r="H238" s="94" t="s">
        <v>1861</v>
      </c>
      <c r="I238" s="64">
        <v>3744</v>
      </c>
      <c r="J238" s="65">
        <v>0.25555555555555559</v>
      </c>
      <c r="K238" s="66" t="s">
        <v>1862</v>
      </c>
      <c r="L238" s="66" t="s">
        <v>1863</v>
      </c>
      <c r="M238" s="94" t="s">
        <v>1864</v>
      </c>
      <c r="N238" s="94" t="s">
        <v>1865</v>
      </c>
      <c r="O238" s="64">
        <v>3752</v>
      </c>
      <c r="P238" s="83">
        <v>2.2916666666666724E-2</v>
      </c>
      <c r="Q238" s="84">
        <v>2.2916666668606922E-2</v>
      </c>
      <c r="R238" s="85">
        <v>4.9680516224150093</v>
      </c>
      <c r="S238" s="86">
        <v>44</v>
      </c>
      <c r="T238" s="87">
        <v>5</v>
      </c>
      <c r="U238" s="88" t="s">
        <v>1731</v>
      </c>
      <c r="V238" s="66" t="s">
        <v>1572</v>
      </c>
      <c r="W238" s="89">
        <v>36</v>
      </c>
      <c r="X238" s="88">
        <v>5920</v>
      </c>
      <c r="Y238" s="183">
        <v>9</v>
      </c>
      <c r="Z238" s="91" t="s">
        <v>95</v>
      </c>
      <c r="AA238" s="66" t="s">
        <v>778</v>
      </c>
      <c r="AB238" s="69" t="s">
        <v>902</v>
      </c>
      <c r="AC238" s="69" t="s">
        <v>95</v>
      </c>
      <c r="AD238" s="92"/>
      <c r="AE238" s="69">
        <v>3</v>
      </c>
      <c r="AF238" s="93" t="s">
        <v>780</v>
      </c>
      <c r="AG238" s="94">
        <v>10</v>
      </c>
      <c r="AH238" s="64" t="s">
        <v>1028</v>
      </c>
      <c r="AI238" s="178"/>
      <c r="AJ238" s="99"/>
      <c r="AK238" s="68"/>
    </row>
    <row r="239" spans="1:461">
      <c r="A239" s="82">
        <v>40771</v>
      </c>
      <c r="B239" s="66" t="s">
        <v>330</v>
      </c>
      <c r="C239" s="64" t="s">
        <v>76</v>
      </c>
      <c r="D239" s="65">
        <v>0.25555555555555559</v>
      </c>
      <c r="E239" s="66" t="s">
        <v>1862</v>
      </c>
      <c r="F239" s="66" t="s">
        <v>1863</v>
      </c>
      <c r="G239" s="94" t="s">
        <v>1864</v>
      </c>
      <c r="H239" s="94" t="s">
        <v>1865</v>
      </c>
      <c r="I239" s="64">
        <v>3752</v>
      </c>
      <c r="J239" s="65">
        <v>0.26874999999999999</v>
      </c>
      <c r="K239" s="66" t="s">
        <v>1866</v>
      </c>
      <c r="L239" s="66" t="s">
        <v>1867</v>
      </c>
      <c r="M239" s="94" t="s">
        <v>1868</v>
      </c>
      <c r="N239" s="94" t="s">
        <v>1869</v>
      </c>
      <c r="O239" s="64">
        <v>3751</v>
      </c>
      <c r="P239" s="83">
        <v>1.3194444444444398E-2</v>
      </c>
      <c r="Q239" s="84">
        <v>1.3194444443797693E-2</v>
      </c>
      <c r="R239" s="85">
        <v>2.8172258863866255</v>
      </c>
      <c r="S239" s="86">
        <v>40</v>
      </c>
      <c r="T239" s="87">
        <v>5</v>
      </c>
      <c r="U239" s="88" t="s">
        <v>1731</v>
      </c>
      <c r="V239" s="66" t="s">
        <v>1572</v>
      </c>
      <c r="W239" s="89">
        <v>36</v>
      </c>
      <c r="X239" s="88">
        <v>5920</v>
      </c>
      <c r="Y239" s="183">
        <v>9</v>
      </c>
      <c r="Z239" s="91" t="s">
        <v>95</v>
      </c>
      <c r="AA239" s="66" t="s">
        <v>778</v>
      </c>
      <c r="AB239" s="69" t="s">
        <v>902</v>
      </c>
      <c r="AC239" s="69" t="s">
        <v>95</v>
      </c>
      <c r="AD239" s="92"/>
      <c r="AE239" s="69">
        <v>3</v>
      </c>
      <c r="AF239" s="177" t="s">
        <v>780</v>
      </c>
      <c r="AG239" s="94">
        <v>14</v>
      </c>
      <c r="AH239" s="64" t="s">
        <v>1028</v>
      </c>
      <c r="AI239" s="178"/>
      <c r="AJ239" s="178"/>
      <c r="AK239" s="68"/>
    </row>
    <row r="240" spans="1:461">
      <c r="A240" s="82">
        <v>40771</v>
      </c>
      <c r="B240" s="66" t="s">
        <v>330</v>
      </c>
      <c r="C240" s="64" t="s">
        <v>76</v>
      </c>
      <c r="D240" s="65">
        <v>0.26874999999999999</v>
      </c>
      <c r="E240" s="66" t="s">
        <v>1866</v>
      </c>
      <c r="F240" s="66" t="s">
        <v>1867</v>
      </c>
      <c r="G240" s="94" t="s">
        <v>1868</v>
      </c>
      <c r="H240" s="94" t="s">
        <v>1869</v>
      </c>
      <c r="I240" s="64">
        <v>3751</v>
      </c>
      <c r="J240" s="65">
        <v>0.28750000000000003</v>
      </c>
      <c r="K240" s="66" t="s">
        <v>1870</v>
      </c>
      <c r="L240" s="66" t="s">
        <v>1871</v>
      </c>
      <c r="M240" s="94" t="s">
        <v>1872</v>
      </c>
      <c r="N240" s="94" t="s">
        <v>1873</v>
      </c>
      <c r="O240" s="64">
        <v>3742</v>
      </c>
      <c r="P240" s="83">
        <v>1.8750000000000044E-2</v>
      </c>
      <c r="Q240" s="84">
        <v>1.8749999995634425E-2</v>
      </c>
      <c r="R240" s="85">
        <v>4.1687792293961961</v>
      </c>
      <c r="S240" s="86">
        <v>46</v>
      </c>
      <c r="T240" s="87">
        <v>5</v>
      </c>
      <c r="U240" s="88" t="s">
        <v>1731</v>
      </c>
      <c r="V240" s="66" t="s">
        <v>1572</v>
      </c>
      <c r="W240" s="89">
        <v>36</v>
      </c>
      <c r="X240" s="88">
        <v>5920</v>
      </c>
      <c r="Y240" s="183">
        <v>9</v>
      </c>
      <c r="Z240" s="91" t="s">
        <v>95</v>
      </c>
      <c r="AA240" s="66" t="s">
        <v>778</v>
      </c>
      <c r="AB240" s="69" t="s">
        <v>902</v>
      </c>
      <c r="AC240" s="69" t="s">
        <v>95</v>
      </c>
      <c r="AD240" s="92"/>
      <c r="AE240" s="69">
        <v>3</v>
      </c>
      <c r="AF240" s="93" t="s">
        <v>780</v>
      </c>
      <c r="AG240" s="94">
        <v>11</v>
      </c>
      <c r="AH240" s="64" t="s">
        <v>1028</v>
      </c>
      <c r="AI240" s="178"/>
      <c r="AJ240" s="99"/>
      <c r="AK240" s="68"/>
    </row>
    <row r="241" spans="1:37">
      <c r="A241" s="82">
        <v>40771</v>
      </c>
      <c r="B241" s="66" t="s">
        <v>330</v>
      </c>
      <c r="C241" s="64" t="s">
        <v>76</v>
      </c>
      <c r="D241" s="65">
        <v>0.28750000000000003</v>
      </c>
      <c r="E241" s="66" t="s">
        <v>1870</v>
      </c>
      <c r="F241" s="66" t="s">
        <v>1871</v>
      </c>
      <c r="G241" s="94" t="s">
        <v>1872</v>
      </c>
      <c r="H241" s="94" t="s">
        <v>1873</v>
      </c>
      <c r="I241" s="64">
        <v>3742</v>
      </c>
      <c r="J241" s="65">
        <v>0.31458333333333333</v>
      </c>
      <c r="K241" s="66" t="s">
        <v>1874</v>
      </c>
      <c r="L241" s="66" t="s">
        <v>1875</v>
      </c>
      <c r="M241" s="94" t="s">
        <v>1876</v>
      </c>
      <c r="N241" s="94" t="s">
        <v>1877</v>
      </c>
      <c r="O241" s="64">
        <v>3741</v>
      </c>
      <c r="P241" s="83">
        <v>2.7083333333333293E-2</v>
      </c>
      <c r="Q241" s="84">
        <v>2.7083333334303461E-2</v>
      </c>
      <c r="R241" s="85">
        <v>6.3079836732143617</v>
      </c>
      <c r="S241" s="86">
        <v>45</v>
      </c>
      <c r="T241" s="87">
        <v>5</v>
      </c>
      <c r="U241" s="88" t="s">
        <v>1731</v>
      </c>
      <c r="V241" s="66" t="s">
        <v>1572</v>
      </c>
      <c r="W241" s="89">
        <v>36</v>
      </c>
      <c r="X241" s="88">
        <v>5920</v>
      </c>
      <c r="Y241" s="183">
        <v>9</v>
      </c>
      <c r="Z241" s="91" t="s">
        <v>95</v>
      </c>
      <c r="AA241" s="66" t="s">
        <v>778</v>
      </c>
      <c r="AB241" s="69" t="s">
        <v>902</v>
      </c>
      <c r="AC241" s="69" t="s">
        <v>95</v>
      </c>
      <c r="AD241" s="92"/>
      <c r="AE241" s="69">
        <v>3</v>
      </c>
      <c r="AF241" s="177" t="s">
        <v>780</v>
      </c>
      <c r="AG241" s="94">
        <v>12</v>
      </c>
      <c r="AH241" s="64" t="s">
        <v>1028</v>
      </c>
      <c r="AI241" s="178"/>
      <c r="AJ241" s="178"/>
      <c r="AK241" s="68"/>
    </row>
    <row r="242" spans="1:37">
      <c r="A242" s="82">
        <v>40771</v>
      </c>
      <c r="B242" s="66" t="s">
        <v>330</v>
      </c>
      <c r="C242" s="64" t="s">
        <v>76</v>
      </c>
      <c r="D242" s="65">
        <v>0.31458333333333333</v>
      </c>
      <c r="E242" s="66" t="s">
        <v>1874</v>
      </c>
      <c r="F242" s="66" t="s">
        <v>1875</v>
      </c>
      <c r="G242" s="94" t="s">
        <v>1876</v>
      </c>
      <c r="H242" s="94" t="s">
        <v>1877</v>
      </c>
      <c r="I242" s="64">
        <v>3741</v>
      </c>
      <c r="J242" s="65">
        <v>0.34722222222222227</v>
      </c>
      <c r="K242" s="66" t="s">
        <v>1878</v>
      </c>
      <c r="L242" s="66" t="s">
        <v>1879</v>
      </c>
      <c r="M242" s="94" t="s">
        <v>1880</v>
      </c>
      <c r="N242" s="94" t="s">
        <v>1881</v>
      </c>
      <c r="O242" s="64">
        <v>3737</v>
      </c>
      <c r="P242" s="83">
        <v>3.2638888888888939E-2</v>
      </c>
      <c r="Q242" s="84">
        <v>3.2638888886140194E-2</v>
      </c>
      <c r="R242" s="85">
        <v>6.7701301531771847</v>
      </c>
      <c r="S242" s="86">
        <v>40</v>
      </c>
      <c r="T242" s="87">
        <v>5</v>
      </c>
      <c r="U242" s="88" t="s">
        <v>1731</v>
      </c>
      <c r="V242" s="66" t="s">
        <v>1572</v>
      </c>
      <c r="W242" s="89">
        <v>36</v>
      </c>
      <c r="X242" s="88">
        <v>5920</v>
      </c>
      <c r="Y242" s="183">
        <v>9</v>
      </c>
      <c r="Z242" s="91" t="s">
        <v>95</v>
      </c>
      <c r="AA242" s="66" t="s">
        <v>778</v>
      </c>
      <c r="AB242" s="69" t="s">
        <v>902</v>
      </c>
      <c r="AC242" s="69" t="s">
        <v>95</v>
      </c>
      <c r="AD242" s="92"/>
      <c r="AE242" s="69">
        <v>3</v>
      </c>
      <c r="AF242" s="177" t="s">
        <v>780</v>
      </c>
      <c r="AG242" s="94">
        <v>15</v>
      </c>
      <c r="AH242" s="64" t="s">
        <v>1028</v>
      </c>
      <c r="AI242" s="178"/>
      <c r="AJ242" s="178"/>
      <c r="AK242" s="68"/>
    </row>
    <row r="243" spans="1:37" ht="153.75">
      <c r="A243" s="82">
        <v>40771</v>
      </c>
      <c r="B243" s="66" t="s">
        <v>394</v>
      </c>
      <c r="C243" s="64" t="s">
        <v>76</v>
      </c>
      <c r="D243" s="65">
        <v>0.6875</v>
      </c>
      <c r="E243" s="66" t="s">
        <v>1882</v>
      </c>
      <c r="F243" s="66" t="s">
        <v>1883</v>
      </c>
      <c r="G243" s="94" t="s">
        <v>1884</v>
      </c>
      <c r="H243" s="94" t="s">
        <v>1885</v>
      </c>
      <c r="I243" s="64">
        <v>3722</v>
      </c>
      <c r="J243" s="65">
        <v>0.71250000000000002</v>
      </c>
      <c r="K243" s="66" t="s">
        <v>1886</v>
      </c>
      <c r="L243" s="66" t="s">
        <v>1887</v>
      </c>
      <c r="M243" s="94" t="s">
        <v>1888</v>
      </c>
      <c r="N243" s="94" t="s">
        <v>1889</v>
      </c>
      <c r="O243" s="64">
        <v>3717</v>
      </c>
      <c r="P243" s="83">
        <v>2.5000000000000022E-2</v>
      </c>
      <c r="Q243" s="84">
        <v>2.5000000001455192E-2</v>
      </c>
      <c r="R243" s="85">
        <v>5.2810587332657439</v>
      </c>
      <c r="S243" s="86">
        <v>284</v>
      </c>
      <c r="T243" s="87">
        <v>5</v>
      </c>
      <c r="U243" s="88" t="s">
        <v>1890</v>
      </c>
      <c r="V243" s="66" t="s">
        <v>1891</v>
      </c>
      <c r="W243" s="89">
        <v>27</v>
      </c>
      <c r="X243" s="88">
        <v>4450</v>
      </c>
      <c r="Y243" s="183">
        <v>9</v>
      </c>
      <c r="Z243" s="91" t="s">
        <v>827</v>
      </c>
      <c r="AA243" s="66" t="s">
        <v>778</v>
      </c>
      <c r="AB243" s="69" t="s">
        <v>1892</v>
      </c>
      <c r="AC243" s="69" t="s">
        <v>95</v>
      </c>
      <c r="AD243" s="92"/>
      <c r="AE243" s="69">
        <v>3</v>
      </c>
      <c r="AF243" s="177" t="s">
        <v>780</v>
      </c>
      <c r="AG243" s="94">
        <v>10</v>
      </c>
      <c r="AH243" s="64" t="s">
        <v>1056</v>
      </c>
      <c r="AI243" s="178"/>
      <c r="AJ243" s="96" t="s">
        <v>1893</v>
      </c>
      <c r="AK243" s="68"/>
    </row>
    <row r="244" spans="1:37">
      <c r="A244" s="82">
        <v>40771</v>
      </c>
      <c r="B244" s="66" t="s">
        <v>216</v>
      </c>
      <c r="C244" s="64" t="s">
        <v>76</v>
      </c>
      <c r="D244" s="65">
        <v>0.71250000000000002</v>
      </c>
      <c r="E244" s="66" t="s">
        <v>1886</v>
      </c>
      <c r="F244" s="66" t="s">
        <v>1887</v>
      </c>
      <c r="G244" s="94" t="s">
        <v>1888</v>
      </c>
      <c r="H244" s="94" t="s">
        <v>1889</v>
      </c>
      <c r="I244" s="64">
        <v>3717</v>
      </c>
      <c r="J244" s="65">
        <v>0.72638888888888886</v>
      </c>
      <c r="K244" s="66" t="s">
        <v>1894</v>
      </c>
      <c r="L244" s="66" t="s">
        <v>1895</v>
      </c>
      <c r="M244" s="94" t="s">
        <v>1896</v>
      </c>
      <c r="N244" s="94" t="s">
        <v>1897</v>
      </c>
      <c r="O244" s="64">
        <v>3718</v>
      </c>
      <c r="P244" s="83">
        <v>1.388888888888884E-2</v>
      </c>
      <c r="Q244" s="84">
        <v>1.3888888890505768E-2</v>
      </c>
      <c r="R244" s="85">
        <v>1.7216383722789139</v>
      </c>
      <c r="S244" s="86">
        <v>225</v>
      </c>
      <c r="T244" s="87">
        <v>4</v>
      </c>
      <c r="U244" s="88" t="s">
        <v>1890</v>
      </c>
      <c r="V244" s="66" t="s">
        <v>1891</v>
      </c>
      <c r="W244" s="89">
        <v>27</v>
      </c>
      <c r="X244" s="88">
        <v>4450</v>
      </c>
      <c r="Y244" s="183">
        <v>9</v>
      </c>
      <c r="Z244" s="91" t="s">
        <v>827</v>
      </c>
      <c r="AA244" s="66" t="s">
        <v>778</v>
      </c>
      <c r="AB244" s="69" t="s">
        <v>1892</v>
      </c>
      <c r="AC244" s="69" t="s">
        <v>95</v>
      </c>
      <c r="AD244" s="92"/>
      <c r="AE244" s="69">
        <v>3</v>
      </c>
      <c r="AF244" s="177" t="s">
        <v>780</v>
      </c>
      <c r="AG244" s="94">
        <v>10</v>
      </c>
      <c r="AH244" s="64" t="s">
        <v>1056</v>
      </c>
      <c r="AI244" s="178"/>
      <c r="AJ244" s="178"/>
      <c r="AK244" s="68"/>
    </row>
    <row r="245" spans="1:37">
      <c r="A245" s="184">
        <v>40771</v>
      </c>
      <c r="B245" s="94" t="s">
        <v>216</v>
      </c>
      <c r="C245" s="64" t="s">
        <v>76</v>
      </c>
      <c r="D245" s="185">
        <v>0.72638888888888886</v>
      </c>
      <c r="E245" s="94" t="s">
        <v>1894</v>
      </c>
      <c r="F245" s="94" t="s">
        <v>1895</v>
      </c>
      <c r="G245" s="94" t="s">
        <v>1896</v>
      </c>
      <c r="H245" s="94" t="s">
        <v>1897</v>
      </c>
      <c r="I245" s="68">
        <v>3718</v>
      </c>
      <c r="J245" s="65">
        <v>0.73749999999999993</v>
      </c>
      <c r="K245" s="66" t="s">
        <v>1898</v>
      </c>
      <c r="L245" s="66" t="s">
        <v>1479</v>
      </c>
      <c r="M245" s="94" t="s">
        <v>1899</v>
      </c>
      <c r="N245" s="94" t="s">
        <v>1481</v>
      </c>
      <c r="O245" s="68">
        <v>3722</v>
      </c>
      <c r="P245" s="186">
        <v>1.1111111111111072E-2</v>
      </c>
      <c r="Q245" s="187">
        <v>1.1111111110949423E-2</v>
      </c>
      <c r="R245" s="188">
        <v>3.5078646671705407</v>
      </c>
      <c r="S245" s="189">
        <v>225</v>
      </c>
      <c r="T245" s="173">
        <v>4</v>
      </c>
      <c r="U245" s="88" t="s">
        <v>1890</v>
      </c>
      <c r="V245" s="66" t="s">
        <v>1891</v>
      </c>
      <c r="W245" s="190">
        <v>18</v>
      </c>
      <c r="X245" s="191">
        <v>3300</v>
      </c>
      <c r="Y245" s="90">
        <v>9</v>
      </c>
      <c r="Z245" s="98" t="s">
        <v>827</v>
      </c>
      <c r="AA245" s="94" t="s">
        <v>778</v>
      </c>
      <c r="AB245" s="92" t="s">
        <v>958</v>
      </c>
      <c r="AC245" s="92" t="s">
        <v>95</v>
      </c>
      <c r="AD245" s="92"/>
      <c r="AE245" s="92">
        <v>3</v>
      </c>
      <c r="AF245" s="93" t="s">
        <v>780</v>
      </c>
      <c r="AG245" s="94">
        <v>10</v>
      </c>
      <c r="AH245" s="68" t="s">
        <v>1056</v>
      </c>
      <c r="AI245" s="99"/>
      <c r="AJ245" s="99"/>
      <c r="AK245" s="68"/>
    </row>
    <row r="246" spans="1:37">
      <c r="A246" s="82">
        <v>40771</v>
      </c>
      <c r="B246" s="66" t="s">
        <v>216</v>
      </c>
      <c r="C246" s="64" t="s">
        <v>76</v>
      </c>
      <c r="D246" s="65">
        <v>0.73749999999999993</v>
      </c>
      <c r="E246" s="66" t="s">
        <v>1898</v>
      </c>
      <c r="F246" s="66" t="s">
        <v>1479</v>
      </c>
      <c r="G246" s="94" t="s">
        <v>1899</v>
      </c>
      <c r="H246" s="94" t="s">
        <v>1481</v>
      </c>
      <c r="I246" s="64">
        <v>3722</v>
      </c>
      <c r="J246" s="65">
        <v>0.75</v>
      </c>
      <c r="K246" s="66" t="s">
        <v>1900</v>
      </c>
      <c r="L246" s="66" t="s">
        <v>1901</v>
      </c>
      <c r="M246" s="94" t="s">
        <v>1902</v>
      </c>
      <c r="N246" s="94" t="s">
        <v>1903</v>
      </c>
      <c r="O246" s="64">
        <v>3717</v>
      </c>
      <c r="P246" s="83">
        <v>1.2500000000000067E-2</v>
      </c>
      <c r="Q246" s="84">
        <v>1.2499999997089617E-2</v>
      </c>
      <c r="R246" s="85">
        <v>2.1924295197724404</v>
      </c>
      <c r="S246" s="86">
        <v>226</v>
      </c>
      <c r="T246" s="87">
        <v>4</v>
      </c>
      <c r="U246" s="88" t="s">
        <v>1890</v>
      </c>
      <c r="V246" s="66" t="s">
        <v>1891</v>
      </c>
      <c r="W246" s="89">
        <v>27</v>
      </c>
      <c r="X246" s="88">
        <v>4950</v>
      </c>
      <c r="Y246" s="183">
        <v>9</v>
      </c>
      <c r="Z246" s="91" t="s">
        <v>827</v>
      </c>
      <c r="AA246" s="66" t="s">
        <v>778</v>
      </c>
      <c r="AB246" s="69" t="s">
        <v>958</v>
      </c>
      <c r="AC246" s="69" t="s">
        <v>95</v>
      </c>
      <c r="AD246" s="92"/>
      <c r="AE246" s="69">
        <v>3</v>
      </c>
      <c r="AF246" s="177" t="s">
        <v>780</v>
      </c>
      <c r="AG246" s="94">
        <v>10</v>
      </c>
      <c r="AH246" s="64" t="s">
        <v>1056</v>
      </c>
      <c r="AI246" s="178"/>
      <c r="AJ246" s="99"/>
      <c r="AK246" s="68"/>
    </row>
    <row r="247" spans="1:37">
      <c r="A247" s="82">
        <v>40771</v>
      </c>
      <c r="B247" s="66" t="s">
        <v>147</v>
      </c>
      <c r="C247" s="64" t="s">
        <v>76</v>
      </c>
      <c r="D247" s="65">
        <v>0.75</v>
      </c>
      <c r="E247" s="66" t="s">
        <v>1900</v>
      </c>
      <c r="F247" s="66" t="s">
        <v>1901</v>
      </c>
      <c r="G247" s="94" t="s">
        <v>1902</v>
      </c>
      <c r="H247" s="94" t="s">
        <v>1903</v>
      </c>
      <c r="I247" s="64">
        <v>3717</v>
      </c>
      <c r="J247" s="65">
        <v>0.77569444444444446</v>
      </c>
      <c r="K247" s="66" t="s">
        <v>1904</v>
      </c>
      <c r="L247" s="66" t="s">
        <v>1905</v>
      </c>
      <c r="M247" s="94" t="s">
        <v>1906</v>
      </c>
      <c r="N247" s="94" t="s">
        <v>1907</v>
      </c>
      <c r="O247" s="64">
        <v>3725</v>
      </c>
      <c r="P247" s="83">
        <v>2.5694444444444464E-2</v>
      </c>
      <c r="Q247" s="84">
        <v>2.569444444088731E-2</v>
      </c>
      <c r="R247" s="85">
        <v>4.5368609923811745</v>
      </c>
      <c r="S247" s="86">
        <v>226</v>
      </c>
      <c r="T247" s="87">
        <v>4</v>
      </c>
      <c r="U247" s="88" t="s">
        <v>1890</v>
      </c>
      <c r="V247" s="66" t="s">
        <v>1891</v>
      </c>
      <c r="W247" s="89">
        <v>27</v>
      </c>
      <c r="X247" s="88">
        <v>4950</v>
      </c>
      <c r="Y247" s="183">
        <v>9</v>
      </c>
      <c r="Z247" s="91" t="s">
        <v>827</v>
      </c>
      <c r="AA247" s="66" t="s">
        <v>778</v>
      </c>
      <c r="AB247" s="69" t="s">
        <v>958</v>
      </c>
      <c r="AC247" s="69" t="s">
        <v>95</v>
      </c>
      <c r="AD247" s="92"/>
      <c r="AE247" s="69">
        <v>3</v>
      </c>
      <c r="AF247" s="177" t="s">
        <v>780</v>
      </c>
      <c r="AG247" s="94">
        <v>8</v>
      </c>
      <c r="AH247" s="64" t="s">
        <v>1056</v>
      </c>
      <c r="AI247" s="178"/>
      <c r="AJ247" s="99"/>
      <c r="AK247" s="68"/>
    </row>
    <row r="248" spans="1:37">
      <c r="A248" s="82">
        <v>40771</v>
      </c>
      <c r="B248" s="66" t="s">
        <v>147</v>
      </c>
      <c r="C248" s="64" t="s">
        <v>76</v>
      </c>
      <c r="D248" s="65">
        <v>0.77569444444444446</v>
      </c>
      <c r="E248" s="66" t="s">
        <v>1904</v>
      </c>
      <c r="F248" s="66" t="s">
        <v>1905</v>
      </c>
      <c r="G248" s="94" t="s">
        <v>1906</v>
      </c>
      <c r="H248" s="94" t="s">
        <v>1907</v>
      </c>
      <c r="I248" s="64">
        <v>3725</v>
      </c>
      <c r="J248" s="65">
        <v>0.78819444444444453</v>
      </c>
      <c r="K248" s="66" t="s">
        <v>1908</v>
      </c>
      <c r="L248" s="66" t="s">
        <v>1909</v>
      </c>
      <c r="M248" s="94" t="s">
        <v>1910</v>
      </c>
      <c r="N248" s="94" t="s">
        <v>1911</v>
      </c>
      <c r="O248" s="64">
        <v>3720</v>
      </c>
      <c r="P248" s="83">
        <v>1.2500000000000067E-2</v>
      </c>
      <c r="Q248" s="84">
        <v>1.2500000004365575E-2</v>
      </c>
      <c r="R248" s="85">
        <v>2.5479782166968876</v>
      </c>
      <c r="S248" s="86">
        <v>229</v>
      </c>
      <c r="T248" s="87">
        <v>4</v>
      </c>
      <c r="U248" s="88" t="s">
        <v>1890</v>
      </c>
      <c r="V248" s="66" t="s">
        <v>1891</v>
      </c>
      <c r="W248" s="89">
        <v>27</v>
      </c>
      <c r="X248" s="88">
        <v>4950</v>
      </c>
      <c r="Y248" s="183">
        <v>9</v>
      </c>
      <c r="Z248" s="91" t="s">
        <v>95</v>
      </c>
      <c r="AA248" s="66" t="s">
        <v>778</v>
      </c>
      <c r="AB248" s="69" t="s">
        <v>1243</v>
      </c>
      <c r="AC248" s="69" t="s">
        <v>95</v>
      </c>
      <c r="AD248" s="92"/>
      <c r="AE248" s="69">
        <v>3</v>
      </c>
      <c r="AF248" s="177" t="s">
        <v>780</v>
      </c>
      <c r="AG248" s="94">
        <v>8</v>
      </c>
      <c r="AH248" s="64" t="s">
        <v>1056</v>
      </c>
      <c r="AI248" s="178"/>
      <c r="AJ248" s="178"/>
      <c r="AK248" s="68"/>
    </row>
    <row r="249" spans="1:37">
      <c r="A249" s="82">
        <v>40771</v>
      </c>
      <c r="B249" s="66" t="s">
        <v>137</v>
      </c>
      <c r="C249" s="64" t="s">
        <v>76</v>
      </c>
      <c r="D249" s="65">
        <v>0.78819444444444453</v>
      </c>
      <c r="E249" s="66" t="s">
        <v>1908</v>
      </c>
      <c r="F249" s="66" t="s">
        <v>1909</v>
      </c>
      <c r="G249" s="94" t="s">
        <v>1910</v>
      </c>
      <c r="H249" s="94" t="s">
        <v>1911</v>
      </c>
      <c r="I249" s="64">
        <v>3720</v>
      </c>
      <c r="J249" s="65">
        <v>0.80902777777777779</v>
      </c>
      <c r="K249" s="66" t="s">
        <v>1912</v>
      </c>
      <c r="L249" s="66" t="s">
        <v>1913</v>
      </c>
      <c r="M249" s="94" t="s">
        <v>1914</v>
      </c>
      <c r="N249" s="94" t="s">
        <v>1915</v>
      </c>
      <c r="O249" s="64">
        <v>3724</v>
      </c>
      <c r="P249" s="83">
        <v>2.0833333333333259E-2</v>
      </c>
      <c r="Q249" s="84">
        <v>2.0833333335758653E-2</v>
      </c>
      <c r="R249" s="85">
        <v>3.7535233905423855</v>
      </c>
      <c r="S249" s="86">
        <v>231</v>
      </c>
      <c r="T249" s="87">
        <v>5</v>
      </c>
      <c r="U249" s="88" t="s">
        <v>1890</v>
      </c>
      <c r="V249" s="66" t="s">
        <v>1916</v>
      </c>
      <c r="W249" s="89">
        <v>36</v>
      </c>
      <c r="X249" s="88">
        <v>6560</v>
      </c>
      <c r="Y249" s="183">
        <v>9</v>
      </c>
      <c r="Z249" s="91" t="s">
        <v>827</v>
      </c>
      <c r="AA249" s="66" t="s">
        <v>778</v>
      </c>
      <c r="AB249" s="69" t="s">
        <v>958</v>
      </c>
      <c r="AC249" s="69" t="s">
        <v>95</v>
      </c>
      <c r="AD249" s="92"/>
      <c r="AE249" s="69">
        <v>3</v>
      </c>
      <c r="AF249" s="177" t="s">
        <v>780</v>
      </c>
      <c r="AG249" s="94">
        <v>8</v>
      </c>
      <c r="AH249" s="64" t="s">
        <v>1056</v>
      </c>
      <c r="AI249" s="178"/>
      <c r="AJ249" s="178" t="s">
        <v>1917</v>
      </c>
      <c r="AK249" s="68"/>
    </row>
    <row r="250" spans="1:37">
      <c r="A250" s="82">
        <v>40771</v>
      </c>
      <c r="B250" s="66" t="s">
        <v>137</v>
      </c>
      <c r="C250" s="64" t="s">
        <v>76</v>
      </c>
      <c r="D250" s="65">
        <v>0.80902777777777779</v>
      </c>
      <c r="E250" s="66" t="s">
        <v>1912</v>
      </c>
      <c r="F250" s="66" t="s">
        <v>1913</v>
      </c>
      <c r="G250" s="94" t="s">
        <v>1914</v>
      </c>
      <c r="H250" s="94" t="s">
        <v>1915</v>
      </c>
      <c r="I250" s="64">
        <v>3724</v>
      </c>
      <c r="J250" s="65">
        <v>0.82986111111111116</v>
      </c>
      <c r="K250" s="66" t="s">
        <v>1918</v>
      </c>
      <c r="L250" s="66" t="s">
        <v>1919</v>
      </c>
      <c r="M250" s="94" t="s">
        <v>1920</v>
      </c>
      <c r="N250" s="94" t="s">
        <v>1921</v>
      </c>
      <c r="O250" s="64">
        <v>3720</v>
      </c>
      <c r="P250" s="83">
        <v>2.083333333333337E-2</v>
      </c>
      <c r="Q250" s="84">
        <v>2.0833333328482695E-2</v>
      </c>
      <c r="R250" s="85">
        <v>4.5485145663810496</v>
      </c>
      <c r="S250" s="86">
        <v>230</v>
      </c>
      <c r="T250" s="87">
        <v>5</v>
      </c>
      <c r="U250" s="88" t="s">
        <v>1890</v>
      </c>
      <c r="V250" s="66" t="s">
        <v>1916</v>
      </c>
      <c r="W250" s="89">
        <v>36</v>
      </c>
      <c r="X250" s="88">
        <v>6560</v>
      </c>
      <c r="Y250" s="90">
        <v>9</v>
      </c>
      <c r="Z250" s="91" t="s">
        <v>827</v>
      </c>
      <c r="AA250" s="66" t="s">
        <v>778</v>
      </c>
      <c r="AB250" s="69" t="s">
        <v>958</v>
      </c>
      <c r="AC250" s="69" t="s">
        <v>95</v>
      </c>
      <c r="AD250" s="92"/>
      <c r="AE250" s="69">
        <v>4</v>
      </c>
      <c r="AF250" s="93" t="s">
        <v>780</v>
      </c>
      <c r="AG250" s="94">
        <v>17</v>
      </c>
      <c r="AH250" s="64" t="s">
        <v>1922</v>
      </c>
      <c r="AI250" s="178"/>
      <c r="AJ250" s="178"/>
      <c r="AK250" s="68"/>
    </row>
    <row r="251" spans="1:37">
      <c r="A251" s="82">
        <v>40771</v>
      </c>
      <c r="B251" s="66" t="s">
        <v>147</v>
      </c>
      <c r="C251" s="64" t="s">
        <v>76</v>
      </c>
      <c r="D251" s="65">
        <v>0.82986111111111116</v>
      </c>
      <c r="E251" s="66" t="s">
        <v>1918</v>
      </c>
      <c r="F251" s="66" t="s">
        <v>1919</v>
      </c>
      <c r="G251" s="94" t="s">
        <v>1920</v>
      </c>
      <c r="H251" s="94" t="s">
        <v>1921</v>
      </c>
      <c r="I251" s="64">
        <v>3720</v>
      </c>
      <c r="J251" s="65">
        <v>0.85416666666666663</v>
      </c>
      <c r="K251" s="66" t="s">
        <v>1923</v>
      </c>
      <c r="L251" s="66" t="s">
        <v>1924</v>
      </c>
      <c r="M251" s="94" t="s">
        <v>1925</v>
      </c>
      <c r="N251" s="94" t="s">
        <v>1926</v>
      </c>
      <c r="O251" s="64">
        <v>3727</v>
      </c>
      <c r="P251" s="83">
        <v>2.4305555555555469E-2</v>
      </c>
      <c r="Q251" s="84">
        <v>2.4305555554747116E-2</v>
      </c>
      <c r="R251" s="85">
        <v>5.1718168582792652</v>
      </c>
      <c r="S251" s="86">
        <v>231</v>
      </c>
      <c r="T251" s="87">
        <v>5</v>
      </c>
      <c r="U251" s="88" t="s">
        <v>1890</v>
      </c>
      <c r="V251" s="66" t="s">
        <v>1916</v>
      </c>
      <c r="W251" s="89">
        <v>36</v>
      </c>
      <c r="X251" s="88">
        <v>6560</v>
      </c>
      <c r="Y251" s="90">
        <v>9</v>
      </c>
      <c r="Z251" s="91" t="s">
        <v>827</v>
      </c>
      <c r="AA251" s="66" t="s">
        <v>778</v>
      </c>
      <c r="AB251" s="69" t="s">
        <v>958</v>
      </c>
      <c r="AC251" s="69" t="s">
        <v>95</v>
      </c>
      <c r="AD251" s="92"/>
      <c r="AE251" s="69">
        <v>4</v>
      </c>
      <c r="AF251" s="177" t="s">
        <v>780</v>
      </c>
      <c r="AG251" s="94">
        <v>16</v>
      </c>
      <c r="AH251" s="64" t="s">
        <v>1056</v>
      </c>
      <c r="AI251" s="178"/>
      <c r="AJ251" s="178"/>
      <c r="AK251" s="68"/>
    </row>
    <row r="252" spans="1:37">
      <c r="A252" s="82">
        <v>40771</v>
      </c>
      <c r="B252" s="66" t="s">
        <v>147</v>
      </c>
      <c r="C252" s="64" t="s">
        <v>76</v>
      </c>
      <c r="D252" s="65">
        <v>0.85416666666666663</v>
      </c>
      <c r="E252" s="66" t="s">
        <v>1923</v>
      </c>
      <c r="F252" s="66" t="s">
        <v>1924</v>
      </c>
      <c r="G252" s="94" t="s">
        <v>1925</v>
      </c>
      <c r="H252" s="94" t="s">
        <v>1926</v>
      </c>
      <c r="I252" s="64">
        <v>3727</v>
      </c>
      <c r="J252" s="65">
        <v>0.875</v>
      </c>
      <c r="K252" s="66" t="s">
        <v>1927</v>
      </c>
      <c r="L252" s="66" t="s">
        <v>1928</v>
      </c>
      <c r="M252" s="94" t="s">
        <v>1929</v>
      </c>
      <c r="N252" s="94" t="s">
        <v>1930</v>
      </c>
      <c r="O252" s="64">
        <v>3726</v>
      </c>
      <c r="P252" s="83">
        <v>2.083333333333337E-2</v>
      </c>
      <c r="Q252" s="84">
        <v>2.0833333335758653E-2</v>
      </c>
      <c r="R252" s="85">
        <v>3.6719018567045074</v>
      </c>
      <c r="S252" s="86">
        <v>231</v>
      </c>
      <c r="T252" s="87">
        <v>5</v>
      </c>
      <c r="U252" s="88" t="s">
        <v>1890</v>
      </c>
      <c r="V252" s="66" t="s">
        <v>1916</v>
      </c>
      <c r="W252" s="89">
        <v>36</v>
      </c>
      <c r="X252" s="88">
        <v>6560</v>
      </c>
      <c r="Y252" s="90">
        <v>9</v>
      </c>
      <c r="Z252" s="91" t="s">
        <v>827</v>
      </c>
      <c r="AA252" s="66" t="s">
        <v>778</v>
      </c>
      <c r="AB252" s="69" t="s">
        <v>958</v>
      </c>
      <c r="AC252" s="69" t="s">
        <v>95</v>
      </c>
      <c r="AD252" s="92"/>
      <c r="AE252" s="69">
        <v>4</v>
      </c>
      <c r="AF252" s="177" t="s">
        <v>780</v>
      </c>
      <c r="AG252" s="94">
        <v>17</v>
      </c>
      <c r="AH252" s="64" t="s">
        <v>1028</v>
      </c>
      <c r="AI252" s="178"/>
      <c r="AJ252" s="178"/>
      <c r="AK252" s="68"/>
    </row>
    <row r="253" spans="1:37">
      <c r="A253" s="82">
        <v>40771</v>
      </c>
      <c r="B253" s="66" t="s">
        <v>203</v>
      </c>
      <c r="C253" s="64" t="s">
        <v>76</v>
      </c>
      <c r="D253" s="65">
        <v>0.875</v>
      </c>
      <c r="E253" s="66" t="s">
        <v>1927</v>
      </c>
      <c r="F253" s="66" t="s">
        <v>1928</v>
      </c>
      <c r="G253" s="94" t="s">
        <v>1929</v>
      </c>
      <c r="H253" s="94" t="s">
        <v>1930</v>
      </c>
      <c r="I253" s="64">
        <v>3726</v>
      </c>
      <c r="J253" s="65">
        <v>0.89513888888888893</v>
      </c>
      <c r="K253" s="66" t="s">
        <v>1931</v>
      </c>
      <c r="L253" s="66" t="s">
        <v>1932</v>
      </c>
      <c r="M253" s="94" t="s">
        <v>1933</v>
      </c>
      <c r="N253" s="94" t="s">
        <v>1934</v>
      </c>
      <c r="O253" s="64">
        <v>3730</v>
      </c>
      <c r="P253" s="83">
        <v>2.0138888888888928E-2</v>
      </c>
      <c r="Q253" s="84">
        <v>2.0138888889050577E-2</v>
      </c>
      <c r="R253" s="85">
        <v>4.9329318690308188</v>
      </c>
      <c r="S253" s="86">
        <v>230</v>
      </c>
      <c r="T253" s="87">
        <v>5</v>
      </c>
      <c r="U253" s="88" t="s">
        <v>1890</v>
      </c>
      <c r="V253" s="66" t="s">
        <v>1916</v>
      </c>
      <c r="W253" s="89">
        <v>36</v>
      </c>
      <c r="X253" s="88">
        <v>6520</v>
      </c>
      <c r="Y253" s="90">
        <v>9</v>
      </c>
      <c r="Z253" s="91" t="s">
        <v>827</v>
      </c>
      <c r="AA253" s="66" t="s">
        <v>778</v>
      </c>
      <c r="AB253" s="69" t="s">
        <v>958</v>
      </c>
      <c r="AC253" s="69" t="s">
        <v>95</v>
      </c>
      <c r="AD253" s="92"/>
      <c r="AE253" s="69">
        <v>4</v>
      </c>
      <c r="AF253" s="93" t="s">
        <v>780</v>
      </c>
      <c r="AG253" s="94">
        <v>17</v>
      </c>
      <c r="AH253" s="64" t="s">
        <v>1028</v>
      </c>
      <c r="AI253" s="178"/>
      <c r="AJ253" s="178" t="s">
        <v>982</v>
      </c>
      <c r="AK253" s="68"/>
    </row>
    <row r="254" spans="1:37">
      <c r="A254" s="82">
        <v>40771</v>
      </c>
      <c r="B254" s="66" t="s">
        <v>203</v>
      </c>
      <c r="C254" s="64" t="s">
        <v>76</v>
      </c>
      <c r="D254" s="65">
        <v>0.89513888888888893</v>
      </c>
      <c r="E254" s="66" t="s">
        <v>1931</v>
      </c>
      <c r="F254" s="66" t="s">
        <v>1932</v>
      </c>
      <c r="G254" s="94" t="s">
        <v>1933</v>
      </c>
      <c r="H254" s="94" t="s">
        <v>1934</v>
      </c>
      <c r="I254" s="64">
        <v>3730</v>
      </c>
      <c r="J254" s="65">
        <v>0.91666666666666663</v>
      </c>
      <c r="K254" s="66" t="s">
        <v>1935</v>
      </c>
      <c r="L254" s="66" t="s">
        <v>1936</v>
      </c>
      <c r="M254" s="94" t="s">
        <v>1937</v>
      </c>
      <c r="N254" s="94" t="s">
        <v>1938</v>
      </c>
      <c r="O254" s="64">
        <v>3731</v>
      </c>
      <c r="P254" s="83">
        <v>2.1527777777777701E-2</v>
      </c>
      <c r="Q254" s="84">
        <v>2.1527777775190771E-2</v>
      </c>
      <c r="R254" s="85">
        <v>4.3307437693812849</v>
      </c>
      <c r="S254" s="86">
        <v>228</v>
      </c>
      <c r="T254" s="87">
        <v>5</v>
      </c>
      <c r="U254" s="88" t="s">
        <v>1890</v>
      </c>
      <c r="V254" s="66" t="s">
        <v>1916</v>
      </c>
      <c r="W254" s="89">
        <v>36</v>
      </c>
      <c r="X254" s="88">
        <v>6520</v>
      </c>
      <c r="Y254" s="90">
        <v>9</v>
      </c>
      <c r="Z254" s="91" t="s">
        <v>827</v>
      </c>
      <c r="AA254" s="66" t="s">
        <v>778</v>
      </c>
      <c r="AB254" s="69" t="s">
        <v>958</v>
      </c>
      <c r="AC254" s="69" t="s">
        <v>95</v>
      </c>
      <c r="AD254" s="92"/>
      <c r="AE254" s="69">
        <v>4</v>
      </c>
      <c r="AF254" s="93" t="s">
        <v>780</v>
      </c>
      <c r="AG254" s="94">
        <v>16</v>
      </c>
      <c r="AH254" s="64" t="s">
        <v>1028</v>
      </c>
      <c r="AI254" s="178"/>
      <c r="AJ254" s="99"/>
      <c r="AK254" s="68"/>
    </row>
    <row r="255" spans="1:37">
      <c r="A255" s="82">
        <v>40771</v>
      </c>
      <c r="B255" s="66" t="s">
        <v>203</v>
      </c>
      <c r="C255" s="64" t="s">
        <v>76</v>
      </c>
      <c r="D255" s="65">
        <v>0.91666666666666663</v>
      </c>
      <c r="E255" s="66" t="s">
        <v>1935</v>
      </c>
      <c r="F255" s="66" t="s">
        <v>1936</v>
      </c>
      <c r="G255" s="94" t="s">
        <v>1937</v>
      </c>
      <c r="H255" s="94" t="s">
        <v>1938</v>
      </c>
      <c r="I255" s="64">
        <v>3731</v>
      </c>
      <c r="J255" s="65">
        <v>0.93611111111111101</v>
      </c>
      <c r="K255" s="66" t="s">
        <v>1939</v>
      </c>
      <c r="L255" s="66" t="s">
        <v>1940</v>
      </c>
      <c r="M255" s="94" t="s">
        <v>1941</v>
      </c>
      <c r="N255" s="94" t="s">
        <v>1942</v>
      </c>
      <c r="O255" s="64">
        <v>3728</v>
      </c>
      <c r="P255" s="83">
        <v>1.9444444444444375E-2</v>
      </c>
      <c r="Q255" s="84">
        <v>1.9444444449618459E-2</v>
      </c>
      <c r="R255" s="85">
        <v>3.9747906460971363</v>
      </c>
      <c r="S255" s="86">
        <v>229</v>
      </c>
      <c r="T255" s="87">
        <v>4.5999999999999996</v>
      </c>
      <c r="U255" s="88" t="s">
        <v>1890</v>
      </c>
      <c r="V255" s="66" t="s">
        <v>1916</v>
      </c>
      <c r="W255" s="89">
        <v>36</v>
      </c>
      <c r="X255" s="88">
        <v>6520</v>
      </c>
      <c r="Y255" s="90">
        <v>9</v>
      </c>
      <c r="Z255" s="91" t="s">
        <v>827</v>
      </c>
      <c r="AA255" s="66" t="s">
        <v>778</v>
      </c>
      <c r="AB255" s="69" t="s">
        <v>1339</v>
      </c>
      <c r="AC255" s="69" t="s">
        <v>95</v>
      </c>
      <c r="AD255" s="92"/>
      <c r="AE255" s="69">
        <v>4</v>
      </c>
      <c r="AF255" s="93" t="s">
        <v>780</v>
      </c>
      <c r="AG255" s="94">
        <v>10</v>
      </c>
      <c r="AH255" s="64" t="s">
        <v>1943</v>
      </c>
      <c r="AI255" s="178"/>
      <c r="AJ255" s="178"/>
      <c r="AK255" s="68"/>
    </row>
    <row r="256" spans="1:37">
      <c r="A256" s="82">
        <v>40771</v>
      </c>
      <c r="B256" s="66" t="s">
        <v>203</v>
      </c>
      <c r="C256" s="64" t="s">
        <v>76</v>
      </c>
      <c r="D256" s="65">
        <v>0.93611111111111101</v>
      </c>
      <c r="E256" s="66" t="s">
        <v>1939</v>
      </c>
      <c r="F256" s="66" t="s">
        <v>1940</v>
      </c>
      <c r="G256" s="94" t="s">
        <v>1941</v>
      </c>
      <c r="H256" s="94" t="s">
        <v>1942</v>
      </c>
      <c r="I256" s="64">
        <v>3728</v>
      </c>
      <c r="J256" s="65">
        <v>0.95624999999999993</v>
      </c>
      <c r="K256" s="66" t="s">
        <v>1944</v>
      </c>
      <c r="L256" s="66" t="s">
        <v>1945</v>
      </c>
      <c r="M256" s="94" t="s">
        <v>1946</v>
      </c>
      <c r="N256" s="94" t="s">
        <v>1947</v>
      </c>
      <c r="O256" s="64">
        <v>3727</v>
      </c>
      <c r="P256" s="83">
        <v>2.0138888888888928E-2</v>
      </c>
      <c r="Q256" s="84">
        <v>2.0138888889050577E-2</v>
      </c>
      <c r="R256" s="85">
        <v>4.4813731360809967</v>
      </c>
      <c r="S256" s="86">
        <v>225</v>
      </c>
      <c r="T256" s="87">
        <v>4.2</v>
      </c>
      <c r="U256" s="88" t="s">
        <v>1890</v>
      </c>
      <c r="V256" s="66" t="s">
        <v>1916</v>
      </c>
      <c r="W256" s="89">
        <v>36</v>
      </c>
      <c r="X256" s="88">
        <v>6520</v>
      </c>
      <c r="Y256" s="90">
        <v>9</v>
      </c>
      <c r="Z256" s="91" t="s">
        <v>827</v>
      </c>
      <c r="AA256" s="66" t="s">
        <v>778</v>
      </c>
      <c r="AB256" s="69" t="s">
        <v>1339</v>
      </c>
      <c r="AC256" s="69" t="s">
        <v>95</v>
      </c>
      <c r="AD256" s="92"/>
      <c r="AE256" s="69">
        <v>4</v>
      </c>
      <c r="AF256" s="93" t="s">
        <v>780</v>
      </c>
      <c r="AG256" s="94">
        <v>15</v>
      </c>
      <c r="AH256" s="64" t="s">
        <v>1922</v>
      </c>
      <c r="AI256" s="178"/>
      <c r="AJ256" s="178"/>
      <c r="AK256" s="68"/>
    </row>
    <row r="257" spans="1:37">
      <c r="A257" s="82">
        <v>40771</v>
      </c>
      <c r="B257" s="66" t="s">
        <v>137</v>
      </c>
      <c r="C257" s="64" t="s">
        <v>76</v>
      </c>
      <c r="D257" s="65">
        <v>0.95624999999999993</v>
      </c>
      <c r="E257" s="66" t="s">
        <v>1944</v>
      </c>
      <c r="F257" s="66" t="s">
        <v>1945</v>
      </c>
      <c r="G257" s="94" t="s">
        <v>1946</v>
      </c>
      <c r="H257" s="94" t="s">
        <v>1947</v>
      </c>
      <c r="I257" s="64">
        <v>3727</v>
      </c>
      <c r="J257" s="65">
        <v>0.9770833333333333</v>
      </c>
      <c r="K257" s="66" t="s">
        <v>1948</v>
      </c>
      <c r="L257" s="66" t="s">
        <v>1949</v>
      </c>
      <c r="M257" s="94" t="s">
        <v>1950</v>
      </c>
      <c r="N257" s="94" t="s">
        <v>1951</v>
      </c>
      <c r="O257" s="64">
        <v>3725</v>
      </c>
      <c r="P257" s="83">
        <v>2.083333333333337E-2</v>
      </c>
      <c r="Q257" s="84">
        <v>2.0833333328482695E-2</v>
      </c>
      <c r="R257" s="85">
        <v>4.0009799909408406</v>
      </c>
      <c r="S257" s="86">
        <v>225</v>
      </c>
      <c r="T257" s="87">
        <v>5</v>
      </c>
      <c r="U257" s="88" t="s">
        <v>1890</v>
      </c>
      <c r="V257" s="66" t="s">
        <v>1916</v>
      </c>
      <c r="W257" s="89">
        <v>36</v>
      </c>
      <c r="X257" s="88">
        <v>6520</v>
      </c>
      <c r="Y257" s="90">
        <v>9</v>
      </c>
      <c r="Z257" s="91" t="s">
        <v>827</v>
      </c>
      <c r="AA257" s="66" t="s">
        <v>778</v>
      </c>
      <c r="AB257" s="69" t="s">
        <v>780</v>
      </c>
      <c r="AC257" s="69" t="s">
        <v>95</v>
      </c>
      <c r="AD257" s="92"/>
      <c r="AE257" s="69">
        <v>4</v>
      </c>
      <c r="AF257" s="177" t="s">
        <v>780</v>
      </c>
      <c r="AG257" s="94">
        <v>15</v>
      </c>
      <c r="AH257" s="64" t="s">
        <v>1056</v>
      </c>
      <c r="AI257" s="178"/>
      <c r="AJ257" s="178"/>
      <c r="AK257" s="68"/>
    </row>
    <row r="258" spans="1:37">
      <c r="A258" s="82">
        <v>40771</v>
      </c>
      <c r="B258" s="66" t="s">
        <v>137</v>
      </c>
      <c r="C258" s="64" t="s">
        <v>76</v>
      </c>
      <c r="D258" s="65">
        <v>0.9770833333333333</v>
      </c>
      <c r="E258" s="66" t="s">
        <v>1948</v>
      </c>
      <c r="F258" s="66" t="s">
        <v>1949</v>
      </c>
      <c r="G258" s="94" t="s">
        <v>1950</v>
      </c>
      <c r="H258" s="94" t="s">
        <v>1951</v>
      </c>
      <c r="I258" s="64">
        <v>3725</v>
      </c>
      <c r="J258" s="65">
        <v>0.99930555555555556</v>
      </c>
      <c r="K258" s="66" t="s">
        <v>1952</v>
      </c>
      <c r="L258" s="66" t="s">
        <v>1953</v>
      </c>
      <c r="M258" s="94" t="s">
        <v>1954</v>
      </c>
      <c r="N258" s="94" t="s">
        <v>1955</v>
      </c>
      <c r="O258" s="64">
        <v>3724</v>
      </c>
      <c r="P258" s="83">
        <v>2.2222222222222254E-2</v>
      </c>
      <c r="Q258" s="84">
        <v>2.2222222221898846E-2</v>
      </c>
      <c r="R258" s="85">
        <v>4.485003588709179</v>
      </c>
      <c r="S258" s="86">
        <v>225</v>
      </c>
      <c r="T258" s="87">
        <v>5</v>
      </c>
      <c r="U258" s="88" t="s">
        <v>1890</v>
      </c>
      <c r="V258" s="66" t="s">
        <v>1916</v>
      </c>
      <c r="W258" s="89">
        <v>36</v>
      </c>
      <c r="X258" s="88">
        <v>6520</v>
      </c>
      <c r="Y258" s="90">
        <v>9</v>
      </c>
      <c r="Z258" s="91" t="s">
        <v>827</v>
      </c>
      <c r="AA258" s="66" t="s">
        <v>778</v>
      </c>
      <c r="AB258" s="69" t="s">
        <v>889</v>
      </c>
      <c r="AC258" s="69" t="s">
        <v>95</v>
      </c>
      <c r="AD258" s="92"/>
      <c r="AE258" s="69">
        <v>5</v>
      </c>
      <c r="AF258" s="93" t="s">
        <v>1165</v>
      </c>
      <c r="AG258" s="94">
        <v>18</v>
      </c>
      <c r="AH258" s="64" t="s">
        <v>1056</v>
      </c>
      <c r="AI258" s="178"/>
      <c r="AJ258" s="178" t="s">
        <v>1956</v>
      </c>
      <c r="AK258" s="68"/>
    </row>
    <row r="259" spans="1:37">
      <c r="A259" s="82">
        <v>40772</v>
      </c>
      <c r="B259" s="66" t="s">
        <v>454</v>
      </c>
      <c r="C259" s="64" t="s">
        <v>76</v>
      </c>
      <c r="D259" s="65">
        <v>0</v>
      </c>
      <c r="E259" s="66" t="s">
        <v>1952</v>
      </c>
      <c r="F259" s="66" t="s">
        <v>1949</v>
      </c>
      <c r="G259" s="94" t="s">
        <v>1954</v>
      </c>
      <c r="H259" s="94" t="s">
        <v>1951</v>
      </c>
      <c r="I259" s="64">
        <v>3724</v>
      </c>
      <c r="J259" s="65">
        <v>3.2638888888888891E-2</v>
      </c>
      <c r="K259" s="66" t="s">
        <v>1957</v>
      </c>
      <c r="L259" s="66" t="s">
        <v>1958</v>
      </c>
      <c r="M259" s="94" t="s">
        <v>1959</v>
      </c>
      <c r="N259" s="94" t="s">
        <v>1960</v>
      </c>
      <c r="O259" s="64">
        <v>3732</v>
      </c>
      <c r="P259" s="83">
        <v>3.2638888888888891E-2</v>
      </c>
      <c r="Q259" s="84">
        <v>3.2638888886140194E-2</v>
      </c>
      <c r="R259" s="85">
        <v>10.51564145639799</v>
      </c>
      <c r="S259" s="86">
        <v>225</v>
      </c>
      <c r="T259" s="87">
        <v>5</v>
      </c>
      <c r="U259" s="88" t="s">
        <v>1890</v>
      </c>
      <c r="V259" s="66" t="s">
        <v>1916</v>
      </c>
      <c r="W259" s="89">
        <v>36</v>
      </c>
      <c r="X259" s="88">
        <v>6200</v>
      </c>
      <c r="Y259" s="90">
        <v>9</v>
      </c>
      <c r="Z259" s="91" t="s">
        <v>827</v>
      </c>
      <c r="AA259" s="66" t="s">
        <v>778</v>
      </c>
      <c r="AB259" s="69" t="s">
        <v>889</v>
      </c>
      <c r="AC259" s="69" t="s">
        <v>95</v>
      </c>
      <c r="AD259" s="92"/>
      <c r="AE259" s="69">
        <v>5</v>
      </c>
      <c r="AF259" s="93" t="s">
        <v>1165</v>
      </c>
      <c r="AG259" s="94">
        <v>18</v>
      </c>
      <c r="AH259" s="64" t="s">
        <v>1056</v>
      </c>
      <c r="AI259" s="178"/>
      <c r="AJ259" s="178"/>
      <c r="AK259" s="68"/>
    </row>
    <row r="260" spans="1:37">
      <c r="A260" s="82">
        <v>40772</v>
      </c>
      <c r="B260" s="66" t="s">
        <v>454</v>
      </c>
      <c r="C260" s="64" t="s">
        <v>76</v>
      </c>
      <c r="D260" s="65">
        <v>3.2638888888888891E-2</v>
      </c>
      <c r="E260" s="66" t="s">
        <v>1957</v>
      </c>
      <c r="F260" s="66" t="s">
        <v>1958</v>
      </c>
      <c r="G260" s="94" t="s">
        <v>1959</v>
      </c>
      <c r="H260" s="94" t="s">
        <v>1960</v>
      </c>
      <c r="I260" s="64">
        <v>3732</v>
      </c>
      <c r="J260" s="65">
        <v>5.2083333333333336E-2</v>
      </c>
      <c r="K260" s="66" t="s">
        <v>1961</v>
      </c>
      <c r="L260" s="66" t="s">
        <v>1962</v>
      </c>
      <c r="M260" s="94" t="s">
        <v>1963</v>
      </c>
      <c r="N260" s="94" t="s">
        <v>1964</v>
      </c>
      <c r="O260" s="64">
        <v>3727</v>
      </c>
      <c r="P260" s="83">
        <v>1.9444444444444445E-2</v>
      </c>
      <c r="Q260" s="84">
        <v>1.9444444449618459E-2</v>
      </c>
      <c r="R260" s="85">
        <v>3.4127779178331044</v>
      </c>
      <c r="S260" s="86">
        <v>236</v>
      </c>
      <c r="T260" s="87">
        <v>5</v>
      </c>
      <c r="U260" s="88" t="s">
        <v>1890</v>
      </c>
      <c r="V260" s="66" t="s">
        <v>1916</v>
      </c>
      <c r="W260" s="89">
        <v>36</v>
      </c>
      <c r="X260" s="88">
        <v>6200</v>
      </c>
      <c r="Y260" s="90">
        <v>9</v>
      </c>
      <c r="Z260" s="91" t="s">
        <v>797</v>
      </c>
      <c r="AA260" s="66" t="s">
        <v>778</v>
      </c>
      <c r="AB260" s="69" t="s">
        <v>889</v>
      </c>
      <c r="AC260" s="69" t="s">
        <v>95</v>
      </c>
      <c r="AD260" s="92"/>
      <c r="AE260" s="69">
        <v>5</v>
      </c>
      <c r="AF260" s="177" t="s">
        <v>1165</v>
      </c>
      <c r="AG260" s="94">
        <v>16</v>
      </c>
      <c r="AH260" s="64" t="s">
        <v>1056</v>
      </c>
      <c r="AI260" s="178"/>
      <c r="AJ260" s="178" t="s">
        <v>1965</v>
      </c>
      <c r="AK260" s="68"/>
    </row>
    <row r="261" spans="1:37">
      <c r="A261" s="82">
        <v>40772</v>
      </c>
      <c r="B261" s="66" t="s">
        <v>147</v>
      </c>
      <c r="C261" s="64" t="s">
        <v>76</v>
      </c>
      <c r="D261" s="65">
        <v>5.2083333333333336E-2</v>
      </c>
      <c r="E261" s="66" t="s">
        <v>1961</v>
      </c>
      <c r="F261" s="66" t="s">
        <v>1962</v>
      </c>
      <c r="G261" s="94" t="s">
        <v>1963</v>
      </c>
      <c r="H261" s="94" t="s">
        <v>1964</v>
      </c>
      <c r="I261" s="64">
        <v>3727</v>
      </c>
      <c r="J261" s="65">
        <v>6.3194444444444442E-2</v>
      </c>
      <c r="K261" s="66" t="s">
        <v>1966</v>
      </c>
      <c r="L261" s="66" t="s">
        <v>1967</v>
      </c>
      <c r="M261" s="94" t="s">
        <v>1968</v>
      </c>
      <c r="N261" s="94" t="s">
        <v>1969</v>
      </c>
      <c r="O261" s="64">
        <v>3729</v>
      </c>
      <c r="P261" s="83">
        <v>1.1111111111111106E-2</v>
      </c>
      <c r="Q261" s="84">
        <v>1.1111111110949423E-2</v>
      </c>
      <c r="R261" s="85">
        <v>2.0873218207898958</v>
      </c>
      <c r="S261" s="86">
        <v>225</v>
      </c>
      <c r="T261" s="87">
        <v>5</v>
      </c>
      <c r="U261" s="88" t="s">
        <v>1890</v>
      </c>
      <c r="V261" s="66" t="s">
        <v>1916</v>
      </c>
      <c r="W261" s="89">
        <v>36</v>
      </c>
      <c r="X261" s="88">
        <v>6200</v>
      </c>
      <c r="Y261" s="90">
        <v>9</v>
      </c>
      <c r="Z261" s="91" t="s">
        <v>827</v>
      </c>
      <c r="AA261" s="66" t="s">
        <v>778</v>
      </c>
      <c r="AB261" s="69" t="s">
        <v>1339</v>
      </c>
      <c r="AC261" s="69" t="s">
        <v>95</v>
      </c>
      <c r="AD261" s="92"/>
      <c r="AE261" s="69">
        <v>5</v>
      </c>
      <c r="AF261" s="93" t="s">
        <v>1165</v>
      </c>
      <c r="AG261" s="94">
        <v>13</v>
      </c>
      <c r="AH261" s="64" t="s">
        <v>1056</v>
      </c>
      <c r="AI261" s="178"/>
      <c r="AJ261" s="99"/>
      <c r="AK261" s="68"/>
    </row>
    <row r="262" spans="1:37">
      <c r="A262" s="82">
        <v>40772</v>
      </c>
      <c r="B262" s="66" t="s">
        <v>147</v>
      </c>
      <c r="C262" s="64" t="s">
        <v>76</v>
      </c>
      <c r="D262" s="65">
        <v>6.3194444444444442E-2</v>
      </c>
      <c r="E262" s="66" t="s">
        <v>1966</v>
      </c>
      <c r="F262" s="66" t="s">
        <v>1967</v>
      </c>
      <c r="G262" s="94" t="s">
        <v>1968</v>
      </c>
      <c r="H262" s="94" t="s">
        <v>1969</v>
      </c>
      <c r="I262" s="64">
        <v>3729</v>
      </c>
      <c r="J262" s="65">
        <v>8.4027777777777771E-2</v>
      </c>
      <c r="K262" s="66" t="s">
        <v>1970</v>
      </c>
      <c r="L262" s="66" t="s">
        <v>1971</v>
      </c>
      <c r="M262" s="94" t="s">
        <v>1972</v>
      </c>
      <c r="N262" s="94" t="s">
        <v>1973</v>
      </c>
      <c r="O262" s="64">
        <v>3725</v>
      </c>
      <c r="P262" s="83">
        <v>2.0833333333333329E-2</v>
      </c>
      <c r="Q262" s="84">
        <v>2.0833333328482695E-2</v>
      </c>
      <c r="R262" s="85">
        <v>4.2189395805155216</v>
      </c>
      <c r="S262" s="86">
        <v>222</v>
      </c>
      <c r="T262" s="87">
        <v>5</v>
      </c>
      <c r="U262" s="88" t="s">
        <v>1890</v>
      </c>
      <c r="V262" s="66" t="s">
        <v>1916</v>
      </c>
      <c r="W262" s="89">
        <v>36</v>
      </c>
      <c r="X262" s="88">
        <v>6200</v>
      </c>
      <c r="Y262" s="90">
        <v>9</v>
      </c>
      <c r="Z262" s="91" t="s">
        <v>827</v>
      </c>
      <c r="AA262" s="66" t="s">
        <v>778</v>
      </c>
      <c r="AB262" s="69" t="s">
        <v>1339</v>
      </c>
      <c r="AC262" s="69" t="s">
        <v>95</v>
      </c>
      <c r="AD262" s="92"/>
      <c r="AE262" s="69">
        <v>5</v>
      </c>
      <c r="AF262" s="93" t="s">
        <v>1165</v>
      </c>
      <c r="AG262" s="94">
        <v>20</v>
      </c>
      <c r="AH262" s="64" t="s">
        <v>1056</v>
      </c>
      <c r="AI262" s="178"/>
      <c r="AJ262" s="99"/>
      <c r="AK262" s="68"/>
    </row>
    <row r="263" spans="1:37">
      <c r="A263" s="82">
        <v>40772</v>
      </c>
      <c r="B263" s="66" t="s">
        <v>264</v>
      </c>
      <c r="C263" s="64" t="s">
        <v>76</v>
      </c>
      <c r="D263" s="65">
        <v>8.4027777777777771E-2</v>
      </c>
      <c r="E263" s="66" t="s">
        <v>1970</v>
      </c>
      <c r="F263" s="66" t="s">
        <v>1971</v>
      </c>
      <c r="G263" s="94" t="s">
        <v>1972</v>
      </c>
      <c r="H263" s="94" t="s">
        <v>1973</v>
      </c>
      <c r="I263" s="64">
        <v>3725</v>
      </c>
      <c r="J263" s="65">
        <v>0.10972222222222222</v>
      </c>
      <c r="K263" s="66" t="s">
        <v>1974</v>
      </c>
      <c r="L263" s="66" t="s">
        <v>1975</v>
      </c>
      <c r="M263" s="94" t="s">
        <v>1976</v>
      </c>
      <c r="N263" s="94" t="s">
        <v>1977</v>
      </c>
      <c r="O263" s="64">
        <v>3732</v>
      </c>
      <c r="P263" s="83">
        <v>2.569444444444445E-2</v>
      </c>
      <c r="Q263" s="84">
        <v>2.5694444448163267E-2</v>
      </c>
      <c r="R263" s="85">
        <v>5.6836728793295972</v>
      </c>
      <c r="S263" s="86">
        <v>233</v>
      </c>
      <c r="T263" s="87">
        <v>5</v>
      </c>
      <c r="U263" s="88" t="s">
        <v>1890</v>
      </c>
      <c r="V263" s="66" t="s">
        <v>1916</v>
      </c>
      <c r="W263" s="89">
        <v>36</v>
      </c>
      <c r="X263" s="88">
        <v>6200</v>
      </c>
      <c r="Y263" s="90">
        <v>9</v>
      </c>
      <c r="Z263" s="91" t="s">
        <v>797</v>
      </c>
      <c r="AA263" s="66" t="s">
        <v>778</v>
      </c>
      <c r="AB263" s="69" t="s">
        <v>780</v>
      </c>
      <c r="AC263" s="69" t="s">
        <v>95</v>
      </c>
      <c r="AD263" s="92"/>
      <c r="AE263" s="69">
        <v>5</v>
      </c>
      <c r="AF263" s="177" t="s">
        <v>1165</v>
      </c>
      <c r="AG263" s="94">
        <v>22</v>
      </c>
      <c r="AH263" s="64" t="s">
        <v>1056</v>
      </c>
      <c r="AI263" s="178"/>
      <c r="AJ263" s="99"/>
      <c r="AK263" s="68"/>
    </row>
    <row r="264" spans="1:37">
      <c r="A264" s="82">
        <v>40772</v>
      </c>
      <c r="B264" s="66" t="s">
        <v>264</v>
      </c>
      <c r="C264" s="64" t="s">
        <v>76</v>
      </c>
      <c r="D264" s="65">
        <v>0.10277777777777779</v>
      </c>
      <c r="E264" s="66" t="s">
        <v>1974</v>
      </c>
      <c r="F264" s="66" t="s">
        <v>1975</v>
      </c>
      <c r="G264" s="94" t="s">
        <v>1976</v>
      </c>
      <c r="H264" s="94" t="s">
        <v>1977</v>
      </c>
      <c r="I264" s="64">
        <v>3737</v>
      </c>
      <c r="J264" s="65">
        <v>0.13125000000000001</v>
      </c>
      <c r="K264" s="66" t="s">
        <v>1978</v>
      </c>
      <c r="L264" s="66" t="s">
        <v>1979</v>
      </c>
      <c r="M264" s="94" t="s">
        <v>1980</v>
      </c>
      <c r="N264" s="94" t="s">
        <v>1981</v>
      </c>
      <c r="O264" s="64">
        <v>3734</v>
      </c>
      <c r="P264" s="83">
        <v>2.8472222222222218E-2</v>
      </c>
      <c r="Q264" s="84">
        <v>2.8472222220443655E-2</v>
      </c>
      <c r="R264" s="85">
        <v>3.8930516529422428</v>
      </c>
      <c r="S264" s="86">
        <v>230</v>
      </c>
      <c r="T264" s="87">
        <v>5</v>
      </c>
      <c r="U264" s="88" t="s">
        <v>1890</v>
      </c>
      <c r="V264" s="66" t="s">
        <v>1916</v>
      </c>
      <c r="W264" s="89">
        <v>36</v>
      </c>
      <c r="X264" s="88">
        <v>6200</v>
      </c>
      <c r="Y264" s="90">
        <v>9</v>
      </c>
      <c r="Z264" s="98" t="s">
        <v>797</v>
      </c>
      <c r="AA264" s="66" t="s">
        <v>778</v>
      </c>
      <c r="AB264" s="69" t="s">
        <v>780</v>
      </c>
      <c r="AC264" s="69" t="s">
        <v>95</v>
      </c>
      <c r="AD264" s="92"/>
      <c r="AE264" s="69">
        <v>6</v>
      </c>
      <c r="AF264" s="177" t="s">
        <v>1165</v>
      </c>
      <c r="AG264" s="94">
        <v>20</v>
      </c>
      <c r="AH264" s="64" t="s">
        <v>1056</v>
      </c>
      <c r="AI264" s="178"/>
      <c r="AJ264" s="178" t="s">
        <v>1982</v>
      </c>
      <c r="AK264" s="68"/>
    </row>
    <row r="265" spans="1:37">
      <c r="A265" s="82">
        <v>40772</v>
      </c>
      <c r="B265" s="66" t="s">
        <v>264</v>
      </c>
      <c r="C265" s="64" t="s">
        <v>76</v>
      </c>
      <c r="D265" s="65">
        <v>0.13125000000000001</v>
      </c>
      <c r="E265" s="66" t="s">
        <v>1978</v>
      </c>
      <c r="F265" s="66" t="s">
        <v>1979</v>
      </c>
      <c r="G265" s="94" t="s">
        <v>1980</v>
      </c>
      <c r="H265" s="94" t="s">
        <v>1981</v>
      </c>
      <c r="I265" s="64">
        <v>3737</v>
      </c>
      <c r="J265" s="65">
        <v>0.14652777777777778</v>
      </c>
      <c r="K265" s="66" t="s">
        <v>1983</v>
      </c>
      <c r="L265" s="66" t="s">
        <v>1984</v>
      </c>
      <c r="M265" s="94" t="s">
        <v>1985</v>
      </c>
      <c r="N265" s="94" t="s">
        <v>1986</v>
      </c>
      <c r="O265" s="64">
        <v>3734</v>
      </c>
      <c r="P265" s="83">
        <v>1.5277777777777779E-2</v>
      </c>
      <c r="Q265" s="84">
        <v>1.5277777776645962E-2</v>
      </c>
      <c r="R265" s="85">
        <v>3.0492089672450282</v>
      </c>
      <c r="S265" s="86">
        <v>230</v>
      </c>
      <c r="T265" s="87">
        <v>5</v>
      </c>
      <c r="U265" s="88" t="s">
        <v>1890</v>
      </c>
      <c r="V265" s="66" t="s">
        <v>1916</v>
      </c>
      <c r="W265" s="89">
        <v>36</v>
      </c>
      <c r="X265" s="88">
        <v>6200</v>
      </c>
      <c r="Y265" s="90">
        <v>9</v>
      </c>
      <c r="Z265" s="98" t="s">
        <v>1987</v>
      </c>
      <c r="AA265" s="66" t="s">
        <v>778</v>
      </c>
      <c r="AB265" s="69" t="s">
        <v>780</v>
      </c>
      <c r="AC265" s="69" t="s">
        <v>95</v>
      </c>
      <c r="AD265" s="92"/>
      <c r="AE265" s="69">
        <v>6</v>
      </c>
      <c r="AF265" s="177" t="s">
        <v>1165</v>
      </c>
      <c r="AG265" s="94">
        <v>20</v>
      </c>
      <c r="AH265" s="64" t="s">
        <v>1056</v>
      </c>
      <c r="AI265" s="178"/>
      <c r="AJ265" s="99"/>
      <c r="AK265" s="68"/>
    </row>
    <row r="266" spans="1:37">
      <c r="A266" s="82">
        <v>40772</v>
      </c>
      <c r="B266" s="66" t="s">
        <v>264</v>
      </c>
      <c r="C266" s="64" t="s">
        <v>76</v>
      </c>
      <c r="D266" s="65">
        <v>0.14652777777777778</v>
      </c>
      <c r="E266" s="66" t="s">
        <v>1983</v>
      </c>
      <c r="F266" s="66" t="s">
        <v>1984</v>
      </c>
      <c r="G266" s="94" t="s">
        <v>1985</v>
      </c>
      <c r="H266" s="94" t="s">
        <v>1986</v>
      </c>
      <c r="I266" s="64">
        <v>3734</v>
      </c>
      <c r="J266" s="65">
        <v>0.16388888888888889</v>
      </c>
      <c r="K266" s="66" t="s">
        <v>1988</v>
      </c>
      <c r="L266" s="66" t="s">
        <v>1989</v>
      </c>
      <c r="M266" s="94" t="s">
        <v>1990</v>
      </c>
      <c r="N266" s="94" t="s">
        <v>1991</v>
      </c>
      <c r="O266" s="64">
        <v>3735</v>
      </c>
      <c r="P266" s="83">
        <v>1.7361111111111105E-2</v>
      </c>
      <c r="Q266" s="84">
        <v>1.7361111116770189E-2</v>
      </c>
      <c r="R266" s="85">
        <v>3.2589867804179238</v>
      </c>
      <c r="S266" s="86">
        <v>223</v>
      </c>
      <c r="T266" s="87">
        <v>5</v>
      </c>
      <c r="U266" s="88" t="s">
        <v>1890</v>
      </c>
      <c r="V266" s="66" t="s">
        <v>1916</v>
      </c>
      <c r="W266" s="89">
        <v>36</v>
      </c>
      <c r="X266" s="88">
        <v>6200</v>
      </c>
      <c r="Y266" s="90">
        <v>9</v>
      </c>
      <c r="Z266" s="98" t="s">
        <v>797</v>
      </c>
      <c r="AA266" s="66" t="s">
        <v>778</v>
      </c>
      <c r="AB266" s="69" t="s">
        <v>780</v>
      </c>
      <c r="AC266" s="69" t="s">
        <v>95</v>
      </c>
      <c r="AD266" s="92"/>
      <c r="AE266" s="69">
        <v>6</v>
      </c>
      <c r="AF266" s="177" t="s">
        <v>1165</v>
      </c>
      <c r="AG266" s="94">
        <v>20</v>
      </c>
      <c r="AH266" s="64" t="s">
        <v>1056</v>
      </c>
      <c r="AI266" s="178"/>
      <c r="AJ266" s="99"/>
      <c r="AK266" s="68"/>
    </row>
    <row r="267" spans="1:37">
      <c r="A267" s="82">
        <v>40772</v>
      </c>
      <c r="B267" s="66" t="s">
        <v>264</v>
      </c>
      <c r="C267" s="64" t="s">
        <v>76</v>
      </c>
      <c r="D267" s="65">
        <v>0.16388888888888889</v>
      </c>
      <c r="E267" s="66" t="s">
        <v>1988</v>
      </c>
      <c r="F267" s="66" t="s">
        <v>1989</v>
      </c>
      <c r="G267" s="94" t="s">
        <v>1990</v>
      </c>
      <c r="H267" s="94" t="s">
        <v>1991</v>
      </c>
      <c r="I267" s="64">
        <v>3735</v>
      </c>
      <c r="J267" s="65">
        <v>0.18819444444444444</v>
      </c>
      <c r="K267" s="66" t="s">
        <v>1992</v>
      </c>
      <c r="L267" s="66" t="s">
        <v>1993</v>
      </c>
      <c r="M267" s="94" t="s">
        <v>1994</v>
      </c>
      <c r="N267" s="94" t="s">
        <v>1995</v>
      </c>
      <c r="O267" s="64">
        <v>3740</v>
      </c>
      <c r="P267" s="83">
        <v>2.4305555555555552E-2</v>
      </c>
      <c r="Q267" s="84">
        <v>2.4305555554747116E-2</v>
      </c>
      <c r="R267" s="85">
        <v>4.8318470122485229</v>
      </c>
      <c r="S267" s="86">
        <v>231</v>
      </c>
      <c r="T267" s="87">
        <v>5</v>
      </c>
      <c r="U267" s="88" t="s">
        <v>1890</v>
      </c>
      <c r="V267" s="66" t="s">
        <v>1916</v>
      </c>
      <c r="W267" s="89">
        <v>36</v>
      </c>
      <c r="X267" s="88">
        <v>6200</v>
      </c>
      <c r="Y267" s="90">
        <v>9</v>
      </c>
      <c r="Z267" s="91" t="s">
        <v>95</v>
      </c>
      <c r="AA267" s="66" t="s">
        <v>778</v>
      </c>
      <c r="AB267" s="69" t="s">
        <v>902</v>
      </c>
      <c r="AC267" s="69" t="s">
        <v>95</v>
      </c>
      <c r="AD267" s="92"/>
      <c r="AE267" s="69">
        <v>5</v>
      </c>
      <c r="AF267" s="177" t="s">
        <v>1165</v>
      </c>
      <c r="AG267" s="94">
        <v>18</v>
      </c>
      <c r="AH267" s="64" t="s">
        <v>1056</v>
      </c>
      <c r="AI267" s="178"/>
      <c r="AJ267" s="178" t="s">
        <v>1996</v>
      </c>
      <c r="AK267" s="68"/>
    </row>
    <row r="268" spans="1:37">
      <c r="A268" s="192">
        <v>40772</v>
      </c>
      <c r="B268" s="73" t="s">
        <v>394</v>
      </c>
      <c r="C268" s="71" t="s">
        <v>76</v>
      </c>
      <c r="D268" s="72">
        <v>0.18819444444444444</v>
      </c>
      <c r="E268" s="73" t="s">
        <v>1992</v>
      </c>
      <c r="F268" s="73" t="s">
        <v>1993</v>
      </c>
      <c r="G268" s="81" t="s">
        <v>1994</v>
      </c>
      <c r="H268" s="81" t="s">
        <v>1995</v>
      </c>
      <c r="I268" s="71">
        <v>3740</v>
      </c>
      <c r="J268" s="72">
        <v>0.21527777777777779</v>
      </c>
      <c r="K268" s="73" t="s">
        <v>1997</v>
      </c>
      <c r="L268" s="73" t="s">
        <v>1998</v>
      </c>
      <c r="M268" s="81" t="s">
        <v>1999</v>
      </c>
      <c r="N268" s="81" t="s">
        <v>2000</v>
      </c>
      <c r="O268" s="71">
        <v>3743</v>
      </c>
      <c r="P268" s="193">
        <v>2.7083333333333348E-2</v>
      </c>
      <c r="Q268" s="194">
        <v>0</v>
      </c>
      <c r="R268" s="195">
        <v>5.681383923573196</v>
      </c>
      <c r="S268" s="196">
        <v>220</v>
      </c>
      <c r="T268" s="197">
        <v>4</v>
      </c>
      <c r="U268" s="88" t="s">
        <v>1890</v>
      </c>
      <c r="V268" s="73" t="s">
        <v>1916</v>
      </c>
      <c r="W268" s="74">
        <v>36</v>
      </c>
      <c r="X268" s="75">
        <v>6200</v>
      </c>
      <c r="Y268" s="76">
        <v>9</v>
      </c>
      <c r="Z268" s="77" t="s">
        <v>95</v>
      </c>
      <c r="AA268" s="73" t="s">
        <v>778</v>
      </c>
      <c r="AB268" s="78" t="s">
        <v>902</v>
      </c>
      <c r="AC268" s="78" t="s">
        <v>95</v>
      </c>
      <c r="AD268" s="79"/>
      <c r="AE268" s="78">
        <v>5</v>
      </c>
      <c r="AF268" s="80" t="s">
        <v>1165</v>
      </c>
      <c r="AG268" s="81">
        <v>14</v>
      </c>
      <c r="AH268" s="71" t="s">
        <v>1056</v>
      </c>
      <c r="AI268" s="198"/>
      <c r="AJ268" s="199"/>
      <c r="AK268" s="68"/>
    </row>
    <row r="269" spans="1:37">
      <c r="A269" s="192">
        <v>40772</v>
      </c>
      <c r="B269" s="73" t="s">
        <v>394</v>
      </c>
      <c r="C269" s="71" t="s">
        <v>76</v>
      </c>
      <c r="D269" s="72">
        <v>0.21527777777777779</v>
      </c>
      <c r="E269" s="73" t="s">
        <v>1997</v>
      </c>
      <c r="F269" s="73" t="s">
        <v>1998</v>
      </c>
      <c r="G269" s="81" t="s">
        <v>1999</v>
      </c>
      <c r="H269" s="81" t="s">
        <v>2000</v>
      </c>
      <c r="I269" s="71">
        <v>3743</v>
      </c>
      <c r="J269" s="72">
        <v>0.22916666666666666</v>
      </c>
      <c r="K269" s="73" t="s">
        <v>2001</v>
      </c>
      <c r="L269" s="73" t="s">
        <v>2002</v>
      </c>
      <c r="M269" s="81" t="s">
        <v>2003</v>
      </c>
      <c r="N269" s="81" t="s">
        <v>2004</v>
      </c>
      <c r="O269" s="71">
        <v>3738</v>
      </c>
      <c r="P269" s="193">
        <v>1.3888888888888867E-2</v>
      </c>
      <c r="Q269" s="194">
        <v>0</v>
      </c>
      <c r="R269" s="195">
        <v>2.9790858406204896</v>
      </c>
      <c r="S269" s="196">
        <v>221</v>
      </c>
      <c r="T269" s="197">
        <v>5</v>
      </c>
      <c r="U269" s="88" t="s">
        <v>1890</v>
      </c>
      <c r="V269" s="73" t="s">
        <v>1916</v>
      </c>
      <c r="W269" s="74">
        <v>36</v>
      </c>
      <c r="X269" s="75">
        <v>6200</v>
      </c>
      <c r="Y269" s="76">
        <v>9</v>
      </c>
      <c r="Z269" s="77" t="s">
        <v>797</v>
      </c>
      <c r="AA269" s="73" t="s">
        <v>778</v>
      </c>
      <c r="AB269" s="78">
        <v>5</v>
      </c>
      <c r="AC269" s="78" t="s">
        <v>95</v>
      </c>
      <c r="AD269" s="79"/>
      <c r="AE269" s="78">
        <v>5</v>
      </c>
      <c r="AF269" s="80" t="s">
        <v>1165</v>
      </c>
      <c r="AG269" s="81">
        <v>19</v>
      </c>
      <c r="AH269" s="71" t="s">
        <v>1056</v>
      </c>
      <c r="AI269" s="198"/>
      <c r="AJ269" s="198"/>
      <c r="AK269" s="68"/>
    </row>
    <row r="270" spans="1:37">
      <c r="A270" s="192">
        <v>40772</v>
      </c>
      <c r="B270" s="73" t="s">
        <v>394</v>
      </c>
      <c r="C270" s="71" t="s">
        <v>76</v>
      </c>
      <c r="D270" s="72">
        <v>0.22916666666666666</v>
      </c>
      <c r="E270" s="73" t="s">
        <v>2001</v>
      </c>
      <c r="F270" s="73" t="s">
        <v>2002</v>
      </c>
      <c r="G270" s="81" t="s">
        <v>2003</v>
      </c>
      <c r="H270" s="81" t="s">
        <v>2004</v>
      </c>
      <c r="I270" s="71">
        <v>3738</v>
      </c>
      <c r="J270" s="72">
        <v>0.25</v>
      </c>
      <c r="K270" s="73" t="s">
        <v>2005</v>
      </c>
      <c r="L270" s="73" t="s">
        <v>2006</v>
      </c>
      <c r="M270" s="81" t="s">
        <v>2007</v>
      </c>
      <c r="N270" s="81" t="s">
        <v>2008</v>
      </c>
      <c r="O270" s="71">
        <v>3735</v>
      </c>
      <c r="P270" s="193">
        <v>2.0833333333333343E-2</v>
      </c>
      <c r="Q270" s="194">
        <v>0</v>
      </c>
      <c r="R270" s="195">
        <v>3.5419936065517037</v>
      </c>
      <c r="S270" s="196">
        <v>218</v>
      </c>
      <c r="T270" s="197">
        <v>5</v>
      </c>
      <c r="U270" s="88" t="s">
        <v>1890</v>
      </c>
      <c r="V270" s="73" t="s">
        <v>1916</v>
      </c>
      <c r="W270" s="74">
        <v>36</v>
      </c>
      <c r="X270" s="75">
        <v>6200</v>
      </c>
      <c r="Y270" s="76">
        <v>9</v>
      </c>
      <c r="Z270" s="77" t="s">
        <v>797</v>
      </c>
      <c r="AA270" s="73" t="s">
        <v>778</v>
      </c>
      <c r="AB270" s="78" t="s">
        <v>1172</v>
      </c>
      <c r="AC270" s="78" t="s">
        <v>95</v>
      </c>
      <c r="AD270" s="79"/>
      <c r="AE270" s="78">
        <v>5</v>
      </c>
      <c r="AF270" s="80" t="s">
        <v>1165</v>
      </c>
      <c r="AG270" s="81">
        <v>20</v>
      </c>
      <c r="AH270" s="71" t="s">
        <v>1056</v>
      </c>
      <c r="AI270" s="198"/>
      <c r="AJ270" s="199"/>
      <c r="AK270" s="68"/>
    </row>
    <row r="271" spans="1:37">
      <c r="A271" s="192">
        <v>40772</v>
      </c>
      <c r="B271" s="73" t="s">
        <v>854</v>
      </c>
      <c r="C271" s="71" t="s">
        <v>76</v>
      </c>
      <c r="D271" s="72">
        <v>0.25</v>
      </c>
      <c r="E271" s="73" t="s">
        <v>2005</v>
      </c>
      <c r="F271" s="73" t="s">
        <v>2006</v>
      </c>
      <c r="G271" s="81" t="s">
        <v>2007</v>
      </c>
      <c r="H271" s="81" t="s">
        <v>2008</v>
      </c>
      <c r="I271" s="71">
        <v>3735</v>
      </c>
      <c r="J271" s="72">
        <v>0.27083333333333331</v>
      </c>
      <c r="K271" s="73" t="s">
        <v>2009</v>
      </c>
      <c r="L271" s="73" t="s">
        <v>2010</v>
      </c>
      <c r="M271" s="81" t="s">
        <v>2011</v>
      </c>
      <c r="N271" s="81" t="s">
        <v>2012</v>
      </c>
      <c r="O271" s="71">
        <v>3734</v>
      </c>
      <c r="P271" s="193">
        <v>2.0833333333333315E-2</v>
      </c>
      <c r="Q271" s="194">
        <v>0</v>
      </c>
      <c r="R271" s="195">
        <v>3.8274148069416825</v>
      </c>
      <c r="S271" s="196">
        <v>233</v>
      </c>
      <c r="T271" s="197">
        <v>5</v>
      </c>
      <c r="U271" s="88" t="s">
        <v>1890</v>
      </c>
      <c r="V271" s="73" t="s">
        <v>1916</v>
      </c>
      <c r="W271" s="74">
        <v>36</v>
      </c>
      <c r="X271" s="75">
        <v>6200</v>
      </c>
      <c r="Y271" s="76">
        <v>9</v>
      </c>
      <c r="Z271" s="77" t="s">
        <v>797</v>
      </c>
      <c r="AA271" s="73" t="s">
        <v>778</v>
      </c>
      <c r="AB271" s="78" t="s">
        <v>780</v>
      </c>
      <c r="AC271" s="78" t="s">
        <v>95</v>
      </c>
      <c r="AD271" s="79"/>
      <c r="AE271" s="78">
        <v>5</v>
      </c>
      <c r="AF271" s="80" t="s">
        <v>1165</v>
      </c>
      <c r="AG271" s="81">
        <v>21</v>
      </c>
      <c r="AH271" s="71" t="s">
        <v>1056</v>
      </c>
      <c r="AI271" s="198"/>
      <c r="AJ271" s="198"/>
      <c r="AK271" s="68"/>
    </row>
    <row r="272" spans="1:37">
      <c r="A272" s="192">
        <v>40772</v>
      </c>
      <c r="B272" s="73" t="s">
        <v>854</v>
      </c>
      <c r="C272" s="71" t="s">
        <v>76</v>
      </c>
      <c r="D272" s="72">
        <v>0.27083333333333331</v>
      </c>
      <c r="E272" s="73" t="s">
        <v>2009</v>
      </c>
      <c r="F272" s="73" t="s">
        <v>2010</v>
      </c>
      <c r="G272" s="81" t="s">
        <v>2011</v>
      </c>
      <c r="H272" s="81" t="s">
        <v>2012</v>
      </c>
      <c r="I272" s="71">
        <v>3734</v>
      </c>
      <c r="J272" s="72">
        <v>0.29166666666666669</v>
      </c>
      <c r="K272" s="73" t="s">
        <v>2013</v>
      </c>
      <c r="L272" s="73" t="s">
        <v>2014</v>
      </c>
      <c r="M272" s="81" t="s">
        <v>2015</v>
      </c>
      <c r="N272" s="81" t="s">
        <v>2016</v>
      </c>
      <c r="O272" s="71">
        <v>3726</v>
      </c>
      <c r="P272" s="193">
        <v>2.083333333333337E-2</v>
      </c>
      <c r="Q272" s="194">
        <v>0</v>
      </c>
      <c r="R272" s="195">
        <v>4.5108968213300686</v>
      </c>
      <c r="S272" s="196">
        <v>232</v>
      </c>
      <c r="T272" s="197">
        <v>5</v>
      </c>
      <c r="U272" s="88" t="s">
        <v>1890</v>
      </c>
      <c r="V272" s="73" t="s">
        <v>1916</v>
      </c>
      <c r="W272" s="74">
        <v>36</v>
      </c>
      <c r="X272" s="75">
        <v>6200</v>
      </c>
      <c r="Y272" s="76">
        <v>9</v>
      </c>
      <c r="Z272" s="77" t="s">
        <v>797</v>
      </c>
      <c r="AA272" s="73" t="s">
        <v>778</v>
      </c>
      <c r="AB272" s="78" t="s">
        <v>780</v>
      </c>
      <c r="AC272" s="78" t="s">
        <v>95</v>
      </c>
      <c r="AD272" s="79"/>
      <c r="AE272" s="78">
        <v>5</v>
      </c>
      <c r="AF272" s="80" t="s">
        <v>1165</v>
      </c>
      <c r="AG272" s="81">
        <v>22</v>
      </c>
      <c r="AH272" s="71" t="s">
        <v>781</v>
      </c>
      <c r="AI272" s="198"/>
      <c r="AJ272" s="198"/>
      <c r="AK272" s="68"/>
    </row>
    <row r="273" spans="1:37">
      <c r="A273" s="192">
        <v>40772</v>
      </c>
      <c r="B273" s="73" t="s">
        <v>854</v>
      </c>
      <c r="C273" s="71" t="s">
        <v>76</v>
      </c>
      <c r="D273" s="72">
        <v>0.29166666666666669</v>
      </c>
      <c r="E273" s="73" t="s">
        <v>2013</v>
      </c>
      <c r="F273" s="73" t="s">
        <v>2014</v>
      </c>
      <c r="G273" s="81" t="s">
        <v>2015</v>
      </c>
      <c r="H273" s="81" t="s">
        <v>2016</v>
      </c>
      <c r="I273" s="71">
        <v>3726</v>
      </c>
      <c r="J273" s="200">
        <v>0.33333333333333331</v>
      </c>
      <c r="K273" s="73" t="s">
        <v>2017</v>
      </c>
      <c r="L273" s="73" t="s">
        <v>2018</v>
      </c>
      <c r="M273" s="81" t="s">
        <v>2019</v>
      </c>
      <c r="N273" s="81" t="s">
        <v>2020</v>
      </c>
      <c r="O273" s="71">
        <v>3718</v>
      </c>
      <c r="P273" s="193">
        <v>4.166666666666663E-2</v>
      </c>
      <c r="Q273" s="194">
        <v>0</v>
      </c>
      <c r="R273" s="195">
        <v>8.0530742832271045</v>
      </c>
      <c r="S273" s="196">
        <v>224</v>
      </c>
      <c r="T273" s="197">
        <v>5</v>
      </c>
      <c r="U273" s="88" t="s">
        <v>1890</v>
      </c>
      <c r="V273" s="73" t="s">
        <v>1916</v>
      </c>
      <c r="W273" s="74">
        <v>36</v>
      </c>
      <c r="X273" s="75">
        <v>6200</v>
      </c>
      <c r="Y273" s="76">
        <v>9</v>
      </c>
      <c r="Z273" s="77" t="s">
        <v>797</v>
      </c>
      <c r="AA273" s="73" t="s">
        <v>778</v>
      </c>
      <c r="AB273" s="78" t="s">
        <v>780</v>
      </c>
      <c r="AC273" s="78" t="s">
        <v>95</v>
      </c>
      <c r="AD273" s="79"/>
      <c r="AE273" s="78">
        <v>5</v>
      </c>
      <c r="AF273" s="80" t="s">
        <v>1165</v>
      </c>
      <c r="AG273" s="81">
        <v>24</v>
      </c>
      <c r="AH273" s="71" t="s">
        <v>1212</v>
      </c>
      <c r="AI273" s="198"/>
      <c r="AJ273" s="199"/>
      <c r="AK273" s="68"/>
    </row>
    <row r="274" spans="1:37">
      <c r="A274" s="192">
        <v>40772</v>
      </c>
      <c r="B274" s="73" t="s">
        <v>394</v>
      </c>
      <c r="C274" s="71" t="s">
        <v>76</v>
      </c>
      <c r="D274" s="72">
        <v>0.69444444444444453</v>
      </c>
      <c r="E274" s="73" t="s">
        <v>2021</v>
      </c>
      <c r="F274" s="73" t="s">
        <v>2022</v>
      </c>
      <c r="G274" s="81" t="s">
        <v>2023</v>
      </c>
      <c r="H274" s="81" t="s">
        <v>2024</v>
      </c>
      <c r="I274" s="71">
        <v>3718</v>
      </c>
      <c r="J274" s="72">
        <v>0.70833333333333337</v>
      </c>
      <c r="K274" s="73" t="s">
        <v>2025</v>
      </c>
      <c r="L274" s="73" t="s">
        <v>2026</v>
      </c>
      <c r="M274" s="81" t="s">
        <v>2027</v>
      </c>
      <c r="N274" s="81" t="s">
        <v>2028</v>
      </c>
      <c r="O274" s="71">
        <v>3710</v>
      </c>
      <c r="P274" s="193">
        <v>1.388888888888884E-2</v>
      </c>
      <c r="Q274" s="194">
        <v>0</v>
      </c>
      <c r="R274" s="195">
        <v>2.8621944947335396</v>
      </c>
      <c r="S274" s="196">
        <v>126</v>
      </c>
      <c r="T274" s="197">
        <v>5</v>
      </c>
      <c r="U274" s="75" t="s">
        <v>2029</v>
      </c>
      <c r="V274" s="73" t="s">
        <v>1891</v>
      </c>
      <c r="W274" s="74" t="s">
        <v>1079</v>
      </c>
      <c r="X274" s="74" t="s">
        <v>1079</v>
      </c>
      <c r="Y274" s="76">
        <v>9</v>
      </c>
      <c r="Z274" s="77" t="s">
        <v>827</v>
      </c>
      <c r="AA274" s="73" t="s">
        <v>778</v>
      </c>
      <c r="AB274" s="78">
        <v>5</v>
      </c>
      <c r="AC274" s="78" t="s">
        <v>95</v>
      </c>
      <c r="AD274" s="79"/>
      <c r="AE274" s="78">
        <v>5</v>
      </c>
      <c r="AF274" s="80" t="s">
        <v>1165</v>
      </c>
      <c r="AG274" s="81">
        <v>18</v>
      </c>
      <c r="AH274" s="71" t="s">
        <v>1056</v>
      </c>
      <c r="AI274" s="198"/>
      <c r="AJ274" s="198"/>
      <c r="AK274" s="68"/>
    </row>
    <row r="275" spans="1:37">
      <c r="A275" s="192">
        <v>40772</v>
      </c>
      <c r="B275" s="73" t="s">
        <v>216</v>
      </c>
      <c r="C275" s="71" t="s">
        <v>76</v>
      </c>
      <c r="D275" s="72">
        <v>0.70833333333333337</v>
      </c>
      <c r="E275" s="73" t="s">
        <v>2025</v>
      </c>
      <c r="F275" s="73" t="s">
        <v>2026</v>
      </c>
      <c r="G275" s="81" t="s">
        <v>2027</v>
      </c>
      <c r="H275" s="81" t="s">
        <v>2028</v>
      </c>
      <c r="I275" s="71">
        <v>3710</v>
      </c>
      <c r="J275" s="72">
        <v>0.73611111111111116</v>
      </c>
      <c r="K275" s="73" t="s">
        <v>2030</v>
      </c>
      <c r="L275" s="73" t="s">
        <v>2031</v>
      </c>
      <c r="M275" s="81" t="s">
        <v>2032</v>
      </c>
      <c r="N275" s="81" t="s">
        <v>2033</v>
      </c>
      <c r="O275" s="71">
        <v>3783</v>
      </c>
      <c r="P275" s="193">
        <v>2.777777777777779E-2</v>
      </c>
      <c r="Q275" s="194">
        <v>0</v>
      </c>
      <c r="R275" s="195">
        <v>5.8828535330544511</v>
      </c>
      <c r="S275" s="196">
        <v>126</v>
      </c>
      <c r="T275" s="197">
        <v>5</v>
      </c>
      <c r="U275" s="75" t="s">
        <v>2029</v>
      </c>
      <c r="V275" s="73" t="s">
        <v>1891</v>
      </c>
      <c r="W275" s="74" t="s">
        <v>1079</v>
      </c>
      <c r="X275" s="74" t="s">
        <v>1079</v>
      </c>
      <c r="Y275" s="76">
        <v>9</v>
      </c>
      <c r="Z275" s="77" t="s">
        <v>827</v>
      </c>
      <c r="AA275" s="73" t="s">
        <v>778</v>
      </c>
      <c r="AB275" s="78">
        <v>2</v>
      </c>
      <c r="AC275" s="78" t="s">
        <v>95</v>
      </c>
      <c r="AD275" s="79"/>
      <c r="AE275" s="78">
        <v>5</v>
      </c>
      <c r="AF275" s="80" t="s">
        <v>1165</v>
      </c>
      <c r="AG275" s="81">
        <v>16</v>
      </c>
      <c r="AH275" s="71" t="s">
        <v>1056</v>
      </c>
      <c r="AI275" s="198"/>
      <c r="AJ275" s="199"/>
      <c r="AK275" s="68"/>
    </row>
    <row r="276" spans="1:37">
      <c r="A276" s="192">
        <v>40772</v>
      </c>
      <c r="B276" s="73" t="s">
        <v>216</v>
      </c>
      <c r="C276" s="71" t="s">
        <v>76</v>
      </c>
      <c r="D276" s="72">
        <v>0.73611111111111116</v>
      </c>
      <c r="E276" s="73" t="s">
        <v>2030</v>
      </c>
      <c r="F276" s="73" t="s">
        <v>2031</v>
      </c>
      <c r="G276" s="81" t="s">
        <v>2032</v>
      </c>
      <c r="H276" s="81" t="s">
        <v>2033</v>
      </c>
      <c r="I276" s="71">
        <v>3783</v>
      </c>
      <c r="J276" s="72">
        <v>0.74375000000000002</v>
      </c>
      <c r="K276" s="73" t="s">
        <v>2034</v>
      </c>
      <c r="L276" s="73" t="s">
        <v>2035</v>
      </c>
      <c r="M276" s="81" t="s">
        <v>2036</v>
      </c>
      <c r="N276" s="81" t="s">
        <v>2037</v>
      </c>
      <c r="O276" s="71">
        <v>3779</v>
      </c>
      <c r="P276" s="193">
        <v>7.6388888888888618E-3</v>
      </c>
      <c r="Q276" s="194">
        <v>0</v>
      </c>
      <c r="R276" s="195">
        <v>2.1083485200902232</v>
      </c>
      <c r="S276" s="196">
        <v>128</v>
      </c>
      <c r="T276" s="197">
        <v>5</v>
      </c>
      <c r="U276" s="75" t="s">
        <v>2029</v>
      </c>
      <c r="V276" s="73" t="s">
        <v>1916</v>
      </c>
      <c r="W276" s="74">
        <v>37</v>
      </c>
      <c r="X276" s="75">
        <v>6240</v>
      </c>
      <c r="Y276" s="76">
        <v>9</v>
      </c>
      <c r="Z276" s="77" t="s">
        <v>827</v>
      </c>
      <c r="AA276" s="73" t="s">
        <v>778</v>
      </c>
      <c r="AB276" s="78" t="s">
        <v>889</v>
      </c>
      <c r="AC276" s="78" t="s">
        <v>95</v>
      </c>
      <c r="AD276" s="79"/>
      <c r="AE276" s="78">
        <v>5</v>
      </c>
      <c r="AF276" s="80" t="s">
        <v>1165</v>
      </c>
      <c r="AG276" s="81">
        <v>14</v>
      </c>
      <c r="AH276" s="71" t="s">
        <v>1056</v>
      </c>
      <c r="AI276" s="198"/>
      <c r="AJ276" s="198"/>
      <c r="AK276" s="68"/>
    </row>
    <row r="277" spans="1:37">
      <c r="A277" s="192">
        <v>40772</v>
      </c>
      <c r="B277" s="73" t="s">
        <v>216</v>
      </c>
      <c r="C277" s="71" t="s">
        <v>76</v>
      </c>
      <c r="D277" s="72">
        <v>0.74375000000000002</v>
      </c>
      <c r="E277" s="73" t="s">
        <v>2034</v>
      </c>
      <c r="F277" s="73" t="s">
        <v>2035</v>
      </c>
      <c r="G277" s="81" t="s">
        <v>2036</v>
      </c>
      <c r="H277" s="81" t="s">
        <v>2037</v>
      </c>
      <c r="I277" s="71">
        <v>3779</v>
      </c>
      <c r="J277" s="72">
        <v>0.7729166666666667</v>
      </c>
      <c r="K277" s="73" t="s">
        <v>2038</v>
      </c>
      <c r="L277" s="73" t="s">
        <v>2039</v>
      </c>
      <c r="M277" s="81" t="s">
        <v>2040</v>
      </c>
      <c r="N277" s="81" t="s">
        <v>2041</v>
      </c>
      <c r="O277" s="71">
        <v>3785</v>
      </c>
      <c r="P277" s="193">
        <v>2.9166666666666674E-2</v>
      </c>
      <c r="Q277" s="194">
        <v>0</v>
      </c>
      <c r="R277" s="195">
        <v>5.8012648331619525</v>
      </c>
      <c r="S277" s="196">
        <v>124</v>
      </c>
      <c r="T277" s="197">
        <v>5</v>
      </c>
      <c r="U277" s="75" t="s">
        <v>2029</v>
      </c>
      <c r="V277" s="73" t="s">
        <v>1916</v>
      </c>
      <c r="W277" s="74">
        <v>36</v>
      </c>
      <c r="X277" s="75">
        <v>6200</v>
      </c>
      <c r="Y277" s="76">
        <v>9</v>
      </c>
      <c r="Z277" s="77" t="s">
        <v>827</v>
      </c>
      <c r="AA277" s="73" t="s">
        <v>778</v>
      </c>
      <c r="AB277" s="78" t="s">
        <v>1892</v>
      </c>
      <c r="AC277" s="78" t="s">
        <v>95</v>
      </c>
      <c r="AD277" s="79"/>
      <c r="AE277" s="78">
        <v>5</v>
      </c>
      <c r="AF277" s="80" t="s">
        <v>1165</v>
      </c>
      <c r="AG277" s="81">
        <v>18</v>
      </c>
      <c r="AH277" s="71" t="s">
        <v>1037</v>
      </c>
      <c r="AI277" s="198"/>
      <c r="AJ277" s="199"/>
      <c r="AK277" s="68"/>
    </row>
    <row r="278" spans="1:37">
      <c r="A278" s="192">
        <v>40772</v>
      </c>
      <c r="B278" s="73" t="s">
        <v>147</v>
      </c>
      <c r="C278" s="71" t="s">
        <v>76</v>
      </c>
      <c r="D278" s="72">
        <v>0.7729166666666667</v>
      </c>
      <c r="E278" s="73" t="s">
        <v>2038</v>
      </c>
      <c r="F278" s="73" t="s">
        <v>2039</v>
      </c>
      <c r="G278" s="81" t="s">
        <v>2040</v>
      </c>
      <c r="H278" s="81" t="s">
        <v>2041</v>
      </c>
      <c r="I278" s="71">
        <v>3785</v>
      </c>
      <c r="J278" s="72">
        <v>0.79652777777777783</v>
      </c>
      <c r="K278" s="73" t="s">
        <v>2042</v>
      </c>
      <c r="L278" s="73" t="s">
        <v>2043</v>
      </c>
      <c r="M278" s="81" t="s">
        <v>2044</v>
      </c>
      <c r="N278" s="81" t="s">
        <v>2045</v>
      </c>
      <c r="O278" s="71">
        <v>3782</v>
      </c>
      <c r="P278" s="193">
        <v>2.3611111111111138E-2</v>
      </c>
      <c r="Q278" s="194">
        <v>0</v>
      </c>
      <c r="R278" s="195">
        <v>5.1347285425934102</v>
      </c>
      <c r="S278" s="196">
        <v>124</v>
      </c>
      <c r="T278" s="197">
        <v>5</v>
      </c>
      <c r="U278" s="75" t="s">
        <v>2029</v>
      </c>
      <c r="V278" s="73" t="s">
        <v>1916</v>
      </c>
      <c r="W278" s="74">
        <v>36</v>
      </c>
      <c r="X278" s="75">
        <v>6200</v>
      </c>
      <c r="Y278" s="76">
        <v>9</v>
      </c>
      <c r="Z278" s="77" t="s">
        <v>827</v>
      </c>
      <c r="AA278" s="73" t="s">
        <v>778</v>
      </c>
      <c r="AB278" s="78" t="s">
        <v>1892</v>
      </c>
      <c r="AC278" s="78" t="s">
        <v>95</v>
      </c>
      <c r="AD278" s="79"/>
      <c r="AE278" s="78">
        <v>5</v>
      </c>
      <c r="AF278" s="80" t="s">
        <v>1165</v>
      </c>
      <c r="AG278" s="81">
        <v>18</v>
      </c>
      <c r="AH278" s="71" t="s">
        <v>1037</v>
      </c>
      <c r="AI278" s="198"/>
      <c r="AJ278" s="198"/>
      <c r="AK278" s="68"/>
    </row>
    <row r="279" spans="1:37">
      <c r="A279" s="192">
        <v>40772</v>
      </c>
      <c r="B279" s="73" t="s">
        <v>126</v>
      </c>
      <c r="C279" s="71" t="s">
        <v>76</v>
      </c>
      <c r="D279" s="72">
        <v>0.79652777777777783</v>
      </c>
      <c r="E279" s="73" t="s">
        <v>2042</v>
      </c>
      <c r="F279" s="73" t="s">
        <v>2043</v>
      </c>
      <c r="G279" s="81" t="s">
        <v>2044</v>
      </c>
      <c r="H279" s="81" t="s">
        <v>2045</v>
      </c>
      <c r="I279" s="71">
        <v>3782</v>
      </c>
      <c r="J279" s="72">
        <v>0.8125</v>
      </c>
      <c r="K279" s="73" t="s">
        <v>2046</v>
      </c>
      <c r="L279" s="73" t="s">
        <v>2047</v>
      </c>
      <c r="M279" s="81" t="s">
        <v>2048</v>
      </c>
      <c r="N279" s="81" t="s">
        <v>2049</v>
      </c>
      <c r="O279" s="71">
        <v>3790</v>
      </c>
      <c r="P279" s="193">
        <v>1.5972222222222165E-2</v>
      </c>
      <c r="Q279" s="194">
        <v>0</v>
      </c>
      <c r="R279" s="195">
        <v>3.3000485963876933</v>
      </c>
      <c r="S279" s="196">
        <v>123</v>
      </c>
      <c r="T279" s="197">
        <v>5</v>
      </c>
      <c r="U279" s="75" t="s">
        <v>2029</v>
      </c>
      <c r="V279" s="73" t="s">
        <v>1916</v>
      </c>
      <c r="W279" s="74">
        <v>36</v>
      </c>
      <c r="X279" s="75">
        <v>6200</v>
      </c>
      <c r="Y279" s="76">
        <v>9</v>
      </c>
      <c r="Z279" s="77" t="s">
        <v>827</v>
      </c>
      <c r="AA279" s="73" t="s">
        <v>778</v>
      </c>
      <c r="AB279" s="78" t="s">
        <v>958</v>
      </c>
      <c r="AC279" s="78" t="s">
        <v>95</v>
      </c>
      <c r="AD279" s="79"/>
      <c r="AE279" s="78">
        <v>4</v>
      </c>
      <c r="AF279" s="201" t="s">
        <v>1165</v>
      </c>
      <c r="AG279" s="81">
        <v>13</v>
      </c>
      <c r="AH279" s="71" t="s">
        <v>1037</v>
      </c>
      <c r="AI279" s="198"/>
      <c r="AJ279" s="198"/>
      <c r="AK279" s="68"/>
    </row>
    <row r="280" spans="1:37">
      <c r="A280" s="192">
        <v>40772</v>
      </c>
      <c r="B280" s="73" t="s">
        <v>126</v>
      </c>
      <c r="C280" s="71" t="s">
        <v>76</v>
      </c>
      <c r="D280" s="72">
        <v>0.8125</v>
      </c>
      <c r="E280" s="73" t="s">
        <v>2046</v>
      </c>
      <c r="F280" s="73" t="s">
        <v>2047</v>
      </c>
      <c r="G280" s="81" t="s">
        <v>2048</v>
      </c>
      <c r="H280" s="81" t="s">
        <v>2049</v>
      </c>
      <c r="I280" s="71">
        <v>3790</v>
      </c>
      <c r="J280" s="72">
        <v>0.83333333333333337</v>
      </c>
      <c r="K280" s="73" t="s">
        <v>2050</v>
      </c>
      <c r="L280" s="73" t="s">
        <v>2051</v>
      </c>
      <c r="M280" s="81" t="s">
        <v>2052</v>
      </c>
      <c r="N280" s="81" t="s">
        <v>2053</v>
      </c>
      <c r="O280" s="71">
        <v>3776</v>
      </c>
      <c r="P280" s="193">
        <v>2.083333333333337E-2</v>
      </c>
      <c r="Q280" s="194">
        <v>0</v>
      </c>
      <c r="R280" s="195">
        <v>4.5388113432523189</v>
      </c>
      <c r="S280" s="196">
        <v>124</v>
      </c>
      <c r="T280" s="197">
        <v>5</v>
      </c>
      <c r="U280" s="75" t="s">
        <v>2029</v>
      </c>
      <c r="V280" s="73" t="s">
        <v>1916</v>
      </c>
      <c r="W280" s="74">
        <v>36</v>
      </c>
      <c r="X280" s="75">
        <v>5880</v>
      </c>
      <c r="Y280" s="76">
        <v>9</v>
      </c>
      <c r="Z280" s="77" t="s">
        <v>827</v>
      </c>
      <c r="AA280" s="73" t="s">
        <v>778</v>
      </c>
      <c r="AB280" s="78" t="s">
        <v>958</v>
      </c>
      <c r="AC280" s="78" t="s">
        <v>95</v>
      </c>
      <c r="AD280" s="79"/>
      <c r="AE280" s="78">
        <v>4</v>
      </c>
      <c r="AF280" s="201" t="s">
        <v>1165</v>
      </c>
      <c r="AG280" s="81">
        <v>13</v>
      </c>
      <c r="AH280" s="71" t="s">
        <v>1037</v>
      </c>
      <c r="AI280" s="198"/>
      <c r="AJ280" s="198" t="s">
        <v>2054</v>
      </c>
      <c r="AK280" s="68"/>
    </row>
    <row r="281" spans="1:37">
      <c r="A281" s="192">
        <v>40772</v>
      </c>
      <c r="B281" s="73" t="s">
        <v>253</v>
      </c>
      <c r="C281" s="71" t="s">
        <v>76</v>
      </c>
      <c r="D281" s="72">
        <v>0.83333333333333337</v>
      </c>
      <c r="E281" s="73" t="s">
        <v>2050</v>
      </c>
      <c r="F281" s="73" t="s">
        <v>2051</v>
      </c>
      <c r="G281" s="81" t="s">
        <v>2052</v>
      </c>
      <c r="H281" s="81" t="s">
        <v>2053</v>
      </c>
      <c r="I281" s="71">
        <v>3776</v>
      </c>
      <c r="J281" s="72">
        <v>0.85416666666666663</v>
      </c>
      <c r="K281" s="73" t="s">
        <v>2055</v>
      </c>
      <c r="L281" s="73" t="s">
        <v>2056</v>
      </c>
      <c r="M281" s="81" t="s">
        <v>2057</v>
      </c>
      <c r="N281" s="81" t="s">
        <v>2058</v>
      </c>
      <c r="O281" s="71">
        <v>3784</v>
      </c>
      <c r="P281" s="193">
        <v>2.0833333333333259E-2</v>
      </c>
      <c r="Q281" s="194">
        <v>0</v>
      </c>
      <c r="R281" s="195">
        <v>8.60206659620804</v>
      </c>
      <c r="S281" s="196">
        <v>121</v>
      </c>
      <c r="T281" s="197">
        <v>5</v>
      </c>
      <c r="U281" s="75" t="s">
        <v>2029</v>
      </c>
      <c r="V281" s="73" t="s">
        <v>1916</v>
      </c>
      <c r="W281" s="74">
        <v>36</v>
      </c>
      <c r="X281" s="75">
        <v>5880</v>
      </c>
      <c r="Y281" s="76">
        <v>9</v>
      </c>
      <c r="Z281" s="77" t="s">
        <v>827</v>
      </c>
      <c r="AA281" s="73" t="s">
        <v>778</v>
      </c>
      <c r="AB281" s="78" t="s">
        <v>889</v>
      </c>
      <c r="AC281" s="78" t="s">
        <v>95</v>
      </c>
      <c r="AD281" s="79"/>
      <c r="AE281" s="78">
        <v>5</v>
      </c>
      <c r="AF281" s="201" t="s">
        <v>1165</v>
      </c>
      <c r="AG281" s="81">
        <v>13</v>
      </c>
      <c r="AH281" s="71" t="s">
        <v>1037</v>
      </c>
      <c r="AI281" s="198"/>
      <c r="AJ281" s="198"/>
      <c r="AK281" s="68"/>
    </row>
    <row r="282" spans="1:37">
      <c r="A282" s="192">
        <v>40772</v>
      </c>
      <c r="B282" s="73" t="s">
        <v>253</v>
      </c>
      <c r="C282" s="71" t="s">
        <v>76</v>
      </c>
      <c r="D282" s="72">
        <v>0.85416666666666663</v>
      </c>
      <c r="E282" s="73" t="s">
        <v>2055</v>
      </c>
      <c r="F282" s="73" t="s">
        <v>2056</v>
      </c>
      <c r="G282" s="81" t="s">
        <v>2057</v>
      </c>
      <c r="H282" s="81" t="s">
        <v>2058</v>
      </c>
      <c r="I282" s="71">
        <v>3784</v>
      </c>
      <c r="J282" s="72">
        <v>0.87291666666666667</v>
      </c>
      <c r="K282" s="73" t="s">
        <v>2059</v>
      </c>
      <c r="L282" s="73" t="s">
        <v>2060</v>
      </c>
      <c r="M282" s="81" t="s">
        <v>2061</v>
      </c>
      <c r="N282" s="81" t="s">
        <v>2062</v>
      </c>
      <c r="O282" s="71">
        <v>3790</v>
      </c>
      <c r="P282" s="193">
        <v>1.8750000000000044E-2</v>
      </c>
      <c r="Q282" s="194">
        <v>0</v>
      </c>
      <c r="R282" s="195">
        <v>4.9497931659458736</v>
      </c>
      <c r="S282" s="196">
        <v>121</v>
      </c>
      <c r="T282" s="197">
        <v>5</v>
      </c>
      <c r="U282" s="75" t="s">
        <v>2029</v>
      </c>
      <c r="V282" s="73" t="s">
        <v>1916</v>
      </c>
      <c r="W282" s="74">
        <v>36</v>
      </c>
      <c r="X282" s="75">
        <v>5880</v>
      </c>
      <c r="Y282" s="76">
        <v>9</v>
      </c>
      <c r="Z282" s="77" t="s">
        <v>827</v>
      </c>
      <c r="AA282" s="73" t="s">
        <v>778</v>
      </c>
      <c r="AB282" s="78" t="s">
        <v>889</v>
      </c>
      <c r="AC282" s="78" t="s">
        <v>95</v>
      </c>
      <c r="AD282" s="79"/>
      <c r="AE282" s="78">
        <v>5</v>
      </c>
      <c r="AF282" s="201" t="s">
        <v>1165</v>
      </c>
      <c r="AG282" s="81">
        <v>14</v>
      </c>
      <c r="AH282" s="71" t="s">
        <v>1037</v>
      </c>
      <c r="AI282" s="198"/>
      <c r="AJ282" s="198"/>
      <c r="AK282" s="68"/>
    </row>
    <row r="283" spans="1:37">
      <c r="A283" s="192">
        <v>40772</v>
      </c>
      <c r="B283" s="73" t="s">
        <v>203</v>
      </c>
      <c r="C283" s="71" t="s">
        <v>76</v>
      </c>
      <c r="D283" s="72">
        <v>0.87291666666666667</v>
      </c>
      <c r="E283" s="73" t="s">
        <v>2059</v>
      </c>
      <c r="F283" s="73" t="s">
        <v>2060</v>
      </c>
      <c r="G283" s="81" t="s">
        <v>2061</v>
      </c>
      <c r="H283" s="81" t="s">
        <v>2062</v>
      </c>
      <c r="I283" s="71">
        <v>3790</v>
      </c>
      <c r="J283" s="72">
        <v>0.89375000000000004</v>
      </c>
      <c r="K283" s="73" t="s">
        <v>2063</v>
      </c>
      <c r="L283" s="73" t="s">
        <v>2064</v>
      </c>
      <c r="M283" s="81" t="s">
        <v>2065</v>
      </c>
      <c r="N283" s="81" t="s">
        <v>2066</v>
      </c>
      <c r="O283" s="71">
        <v>3783</v>
      </c>
      <c r="P283" s="193">
        <v>2.083333333333337E-2</v>
      </c>
      <c r="Q283" s="194">
        <v>0</v>
      </c>
      <c r="R283" s="195">
        <v>4.2918835704063536</v>
      </c>
      <c r="S283" s="196">
        <v>120</v>
      </c>
      <c r="T283" s="197">
        <v>5</v>
      </c>
      <c r="U283" s="75" t="s">
        <v>2029</v>
      </c>
      <c r="V283" s="73" t="s">
        <v>1916</v>
      </c>
      <c r="W283" s="74">
        <v>36</v>
      </c>
      <c r="X283" s="75">
        <v>5880</v>
      </c>
      <c r="Y283" s="76">
        <v>9</v>
      </c>
      <c r="Z283" s="77" t="s">
        <v>827</v>
      </c>
      <c r="AA283" s="73" t="s">
        <v>778</v>
      </c>
      <c r="AB283" s="78" t="s">
        <v>1172</v>
      </c>
      <c r="AC283" s="78" t="s">
        <v>95</v>
      </c>
      <c r="AD283" s="79"/>
      <c r="AE283" s="78">
        <v>5</v>
      </c>
      <c r="AF283" s="201" t="s">
        <v>1165</v>
      </c>
      <c r="AG283" s="81">
        <v>17</v>
      </c>
      <c r="AH283" s="71" t="s">
        <v>1037</v>
      </c>
      <c r="AI283" s="198"/>
      <c r="AJ283" s="199"/>
      <c r="AK283" s="68"/>
    </row>
    <row r="284" spans="1:37">
      <c r="A284" s="192">
        <v>40772</v>
      </c>
      <c r="B284" s="73" t="s">
        <v>203</v>
      </c>
      <c r="C284" s="71" t="s">
        <v>76</v>
      </c>
      <c r="D284" s="72">
        <v>0.89375000000000004</v>
      </c>
      <c r="E284" s="73" t="s">
        <v>2063</v>
      </c>
      <c r="F284" s="73" t="s">
        <v>2064</v>
      </c>
      <c r="G284" s="81" t="s">
        <v>2065</v>
      </c>
      <c r="H284" s="81" t="s">
        <v>2066</v>
      </c>
      <c r="I284" s="71">
        <v>3783</v>
      </c>
      <c r="J284" s="72">
        <v>0.91527777777777775</v>
      </c>
      <c r="K284" s="73" t="s">
        <v>2067</v>
      </c>
      <c r="L284" s="73" t="s">
        <v>2068</v>
      </c>
      <c r="M284" s="81" t="s">
        <v>2069</v>
      </c>
      <c r="N284" s="81" t="s">
        <v>2070</v>
      </c>
      <c r="O284" s="71">
        <v>3792</v>
      </c>
      <c r="P284" s="193">
        <v>2.1527777777777701E-2</v>
      </c>
      <c r="Q284" s="194">
        <v>0</v>
      </c>
      <c r="R284" s="195">
        <v>4.606633478678904</v>
      </c>
      <c r="S284" s="196">
        <v>119</v>
      </c>
      <c r="T284" s="197">
        <v>5</v>
      </c>
      <c r="U284" s="75" t="s">
        <v>2029</v>
      </c>
      <c r="V284" s="73" t="s">
        <v>1916</v>
      </c>
      <c r="W284" s="74">
        <v>36</v>
      </c>
      <c r="X284" s="75">
        <v>5880</v>
      </c>
      <c r="Y284" s="76">
        <v>9</v>
      </c>
      <c r="Z284" s="77" t="s">
        <v>95</v>
      </c>
      <c r="AA284" s="73" t="s">
        <v>778</v>
      </c>
      <c r="AB284" s="78" t="s">
        <v>902</v>
      </c>
      <c r="AC284" s="78" t="s">
        <v>95</v>
      </c>
      <c r="AD284" s="79"/>
      <c r="AE284" s="78">
        <v>4</v>
      </c>
      <c r="AF284" s="201" t="s">
        <v>1165</v>
      </c>
      <c r="AG284" s="81">
        <v>12</v>
      </c>
      <c r="AH284" s="71" t="s">
        <v>1037</v>
      </c>
      <c r="AI284" s="198"/>
      <c r="AJ284" s="198"/>
      <c r="AK284" s="68"/>
    </row>
    <row r="285" spans="1:37">
      <c r="A285" s="192">
        <v>40772</v>
      </c>
      <c r="B285" s="73" t="s">
        <v>203</v>
      </c>
      <c r="C285" s="71" t="s">
        <v>76</v>
      </c>
      <c r="D285" s="72">
        <v>0.91527777777777775</v>
      </c>
      <c r="E285" s="73" t="s">
        <v>2067</v>
      </c>
      <c r="F285" s="73" t="s">
        <v>2068</v>
      </c>
      <c r="G285" s="81" t="s">
        <v>2069</v>
      </c>
      <c r="H285" s="81" t="s">
        <v>2070</v>
      </c>
      <c r="I285" s="71">
        <v>3792</v>
      </c>
      <c r="J285" s="72">
        <v>0.93472222222222223</v>
      </c>
      <c r="K285" s="73" t="s">
        <v>2071</v>
      </c>
      <c r="L285" s="73" t="s">
        <v>2072</v>
      </c>
      <c r="M285" s="81" t="s">
        <v>2073</v>
      </c>
      <c r="N285" s="81" t="s">
        <v>2074</v>
      </c>
      <c r="O285" s="71">
        <v>3786</v>
      </c>
      <c r="P285" s="193">
        <v>1.9444444444444486E-2</v>
      </c>
      <c r="Q285" s="194">
        <v>0</v>
      </c>
      <c r="R285" s="195">
        <v>3.9312303700012752</v>
      </c>
      <c r="S285" s="196">
        <v>118</v>
      </c>
      <c r="T285" s="197">
        <v>4</v>
      </c>
      <c r="U285" s="75" t="s">
        <v>2029</v>
      </c>
      <c r="V285" s="73" t="s">
        <v>1916</v>
      </c>
      <c r="W285" s="74">
        <v>36</v>
      </c>
      <c r="X285" s="75">
        <v>5880</v>
      </c>
      <c r="Y285" s="76">
        <v>9</v>
      </c>
      <c r="Z285" s="77" t="s">
        <v>95</v>
      </c>
      <c r="AA285" s="73" t="s">
        <v>778</v>
      </c>
      <c r="AB285" s="78" t="s">
        <v>902</v>
      </c>
      <c r="AC285" s="78" t="s">
        <v>95</v>
      </c>
      <c r="AD285" s="79"/>
      <c r="AE285" s="78">
        <v>4</v>
      </c>
      <c r="AF285" s="201" t="s">
        <v>1165</v>
      </c>
      <c r="AG285" s="81">
        <v>14</v>
      </c>
      <c r="AH285" s="71" t="s">
        <v>1037</v>
      </c>
      <c r="AI285" s="198"/>
      <c r="AJ285" s="199"/>
      <c r="AK285" s="68"/>
    </row>
    <row r="286" spans="1:37">
      <c r="A286" s="192">
        <v>40772</v>
      </c>
      <c r="B286" s="73" t="s">
        <v>203</v>
      </c>
      <c r="C286" s="71" t="s">
        <v>76</v>
      </c>
      <c r="D286" s="72">
        <v>0.93472222222222223</v>
      </c>
      <c r="E286" s="73" t="s">
        <v>2071</v>
      </c>
      <c r="F286" s="73" t="s">
        <v>2072</v>
      </c>
      <c r="G286" s="81" t="s">
        <v>2073</v>
      </c>
      <c r="H286" s="81" t="s">
        <v>2074</v>
      </c>
      <c r="I286" s="71">
        <v>3786</v>
      </c>
      <c r="J286" s="72">
        <v>0.96458333333333324</v>
      </c>
      <c r="K286" s="73" t="s">
        <v>2075</v>
      </c>
      <c r="L286" s="73" t="s">
        <v>2076</v>
      </c>
      <c r="M286" s="81" t="s">
        <v>2077</v>
      </c>
      <c r="N286" s="81" t="s">
        <v>2078</v>
      </c>
      <c r="O286" s="71">
        <v>3791</v>
      </c>
      <c r="P286" s="193">
        <v>2.9861111111111005E-2</v>
      </c>
      <c r="Q286" s="194">
        <v>0</v>
      </c>
      <c r="R286" s="195">
        <v>6.2870574924033313</v>
      </c>
      <c r="S286" s="196">
        <v>114</v>
      </c>
      <c r="T286" s="197">
        <v>5</v>
      </c>
      <c r="U286" s="75" t="s">
        <v>2029</v>
      </c>
      <c r="V286" s="73" t="s">
        <v>1916</v>
      </c>
      <c r="W286" s="74">
        <v>36</v>
      </c>
      <c r="X286" s="75">
        <v>5880</v>
      </c>
      <c r="Y286" s="76">
        <v>9</v>
      </c>
      <c r="Z286" s="77" t="s">
        <v>827</v>
      </c>
      <c r="AA286" s="73" t="s">
        <v>778</v>
      </c>
      <c r="AB286" s="78" t="s">
        <v>1339</v>
      </c>
      <c r="AC286" s="78" t="s">
        <v>95</v>
      </c>
      <c r="AD286" s="79"/>
      <c r="AE286" s="78">
        <v>4</v>
      </c>
      <c r="AF286" s="201" t="s">
        <v>1165</v>
      </c>
      <c r="AG286" s="81">
        <v>12</v>
      </c>
      <c r="AH286" s="71" t="s">
        <v>1037</v>
      </c>
      <c r="AI286" s="198">
        <v>24</v>
      </c>
      <c r="AJ286" s="198" t="s">
        <v>102</v>
      </c>
      <c r="AK286" s="68"/>
    </row>
    <row r="287" spans="1:37">
      <c r="A287" s="192">
        <v>40772</v>
      </c>
      <c r="B287" s="73" t="s">
        <v>126</v>
      </c>
      <c r="C287" s="71" t="s">
        <v>76</v>
      </c>
      <c r="D287" s="72">
        <v>0.96458333333333324</v>
      </c>
      <c r="E287" s="73" t="s">
        <v>2075</v>
      </c>
      <c r="F287" s="73" t="s">
        <v>2076</v>
      </c>
      <c r="G287" s="81" t="s">
        <v>2077</v>
      </c>
      <c r="H287" s="81" t="s">
        <v>2078</v>
      </c>
      <c r="I287" s="71">
        <v>3791</v>
      </c>
      <c r="J287" s="72">
        <v>0.97986111111111107</v>
      </c>
      <c r="K287" s="73" t="s">
        <v>2079</v>
      </c>
      <c r="L287" s="73" t="s">
        <v>2080</v>
      </c>
      <c r="M287" s="81" t="s">
        <v>2081</v>
      </c>
      <c r="N287" s="81" t="s">
        <v>2082</v>
      </c>
      <c r="O287" s="71">
        <v>3790</v>
      </c>
      <c r="P287" s="193">
        <v>1.5277777777777835E-2</v>
      </c>
      <c r="Q287" s="194">
        <v>0</v>
      </c>
      <c r="R287" s="195">
        <v>2.8218839297298821</v>
      </c>
      <c r="S287" s="196">
        <v>114</v>
      </c>
      <c r="T287" s="197">
        <v>5</v>
      </c>
      <c r="U287" s="75" t="s">
        <v>2029</v>
      </c>
      <c r="V287" s="73" t="s">
        <v>1916</v>
      </c>
      <c r="W287" s="74">
        <v>36</v>
      </c>
      <c r="X287" s="75">
        <v>5880</v>
      </c>
      <c r="Y287" s="76">
        <v>9</v>
      </c>
      <c r="Z287" s="77" t="s">
        <v>827</v>
      </c>
      <c r="AA287" s="73" t="s">
        <v>778</v>
      </c>
      <c r="AB287" s="78" t="s">
        <v>1339</v>
      </c>
      <c r="AC287" s="78" t="s">
        <v>95</v>
      </c>
      <c r="AD287" s="79"/>
      <c r="AE287" s="78">
        <v>4</v>
      </c>
      <c r="AF287" s="201" t="s">
        <v>1165</v>
      </c>
      <c r="AG287" s="81">
        <v>10</v>
      </c>
      <c r="AH287" s="71" t="s">
        <v>1037</v>
      </c>
      <c r="AI287" s="198"/>
      <c r="AJ287" s="199"/>
      <c r="AK287" s="68"/>
    </row>
    <row r="288" spans="1:37">
      <c r="A288" s="192">
        <v>40772</v>
      </c>
      <c r="B288" s="73" t="s">
        <v>126</v>
      </c>
      <c r="C288" s="71" t="s">
        <v>76</v>
      </c>
      <c r="D288" s="72">
        <v>0.97986111111111107</v>
      </c>
      <c r="E288" s="73" t="s">
        <v>2079</v>
      </c>
      <c r="F288" s="73" t="s">
        <v>2080</v>
      </c>
      <c r="G288" s="81" t="s">
        <v>2081</v>
      </c>
      <c r="H288" s="81" t="s">
        <v>2082</v>
      </c>
      <c r="I288" s="71">
        <v>3790</v>
      </c>
      <c r="J288" s="72">
        <v>0.99930555555555556</v>
      </c>
      <c r="K288" s="73" t="s">
        <v>2083</v>
      </c>
      <c r="L288" s="73" t="s">
        <v>2084</v>
      </c>
      <c r="M288" s="81" t="s">
        <v>2085</v>
      </c>
      <c r="N288" s="81" t="s">
        <v>2086</v>
      </c>
      <c r="O288" s="71">
        <v>3790</v>
      </c>
      <c r="P288" s="193">
        <v>1.9444444444444486E-2</v>
      </c>
      <c r="Q288" s="194">
        <v>0</v>
      </c>
      <c r="R288" s="195">
        <v>3.0426235125412551</v>
      </c>
      <c r="S288" s="196">
        <v>117</v>
      </c>
      <c r="T288" s="197">
        <v>4</v>
      </c>
      <c r="U288" s="75" t="s">
        <v>2029</v>
      </c>
      <c r="V288" s="73" t="s">
        <v>1916</v>
      </c>
      <c r="W288" s="74">
        <v>36</v>
      </c>
      <c r="X288" s="75">
        <v>5880</v>
      </c>
      <c r="Y288" s="76">
        <v>9</v>
      </c>
      <c r="Z288" s="77" t="s">
        <v>95</v>
      </c>
      <c r="AA288" s="73" t="s">
        <v>778</v>
      </c>
      <c r="AB288" s="78" t="s">
        <v>902</v>
      </c>
      <c r="AC288" s="78" t="s">
        <v>95</v>
      </c>
      <c r="AD288" s="79"/>
      <c r="AE288" s="78">
        <v>4</v>
      </c>
      <c r="AF288" s="201" t="s">
        <v>1165</v>
      </c>
      <c r="AG288" s="81">
        <v>7</v>
      </c>
      <c r="AH288" s="71" t="s">
        <v>1037</v>
      </c>
      <c r="AI288" s="198"/>
      <c r="AJ288" s="198"/>
      <c r="AK288" s="68"/>
    </row>
    <row r="289" spans="1:37">
      <c r="A289" s="192">
        <v>40773</v>
      </c>
      <c r="B289" s="73" t="s">
        <v>454</v>
      </c>
      <c r="C289" s="71" t="s">
        <v>76</v>
      </c>
      <c r="D289" s="72">
        <v>0</v>
      </c>
      <c r="E289" s="73" t="s">
        <v>2083</v>
      </c>
      <c r="F289" s="73" t="s">
        <v>2084</v>
      </c>
      <c r="G289" s="81" t="s">
        <v>2085</v>
      </c>
      <c r="H289" s="81" t="s">
        <v>2086</v>
      </c>
      <c r="I289" s="71">
        <v>3792</v>
      </c>
      <c r="J289" s="72">
        <v>2.7777777777777776E-2</v>
      </c>
      <c r="K289" s="73" t="s">
        <v>2087</v>
      </c>
      <c r="L289" s="73" t="s">
        <v>2088</v>
      </c>
      <c r="M289" s="81" t="s">
        <v>2089</v>
      </c>
      <c r="N289" s="81" t="s">
        <v>2090</v>
      </c>
      <c r="O289" s="71">
        <v>3799</v>
      </c>
      <c r="P289" s="193">
        <v>2.7777777777777776E-2</v>
      </c>
      <c r="Q289" s="194">
        <v>0</v>
      </c>
      <c r="R289" s="195">
        <v>6.169219490833064</v>
      </c>
      <c r="S289" s="196">
        <v>116</v>
      </c>
      <c r="T289" s="202">
        <v>5</v>
      </c>
      <c r="U289" s="75" t="s">
        <v>2029</v>
      </c>
      <c r="V289" s="73" t="s">
        <v>1916</v>
      </c>
      <c r="W289" s="74">
        <v>36</v>
      </c>
      <c r="X289" s="75">
        <v>5880</v>
      </c>
      <c r="Y289" s="76">
        <v>9</v>
      </c>
      <c r="Z289" s="77" t="s">
        <v>95</v>
      </c>
      <c r="AA289" s="73" t="s">
        <v>778</v>
      </c>
      <c r="AB289" s="78" t="s">
        <v>902</v>
      </c>
      <c r="AC289" s="78" t="s">
        <v>95</v>
      </c>
      <c r="AD289" s="79"/>
      <c r="AE289" s="78">
        <v>4</v>
      </c>
      <c r="AF289" s="201" t="s">
        <v>1165</v>
      </c>
      <c r="AG289" s="81">
        <v>9</v>
      </c>
      <c r="AH289" s="71" t="s">
        <v>1037</v>
      </c>
      <c r="AI289" s="198"/>
      <c r="AJ289" s="198"/>
      <c r="AK289" s="68"/>
    </row>
    <row r="290" spans="1:37">
      <c r="A290" s="192">
        <v>40773</v>
      </c>
      <c r="B290" s="73" t="s">
        <v>454</v>
      </c>
      <c r="C290" s="71" t="s">
        <v>76</v>
      </c>
      <c r="D290" s="72">
        <v>2.7777777777777776E-2</v>
      </c>
      <c r="E290" s="73" t="s">
        <v>2087</v>
      </c>
      <c r="F290" s="73" t="s">
        <v>2088</v>
      </c>
      <c r="G290" s="81" t="s">
        <v>2089</v>
      </c>
      <c r="H290" s="81" t="s">
        <v>2090</v>
      </c>
      <c r="I290" s="71">
        <v>3799</v>
      </c>
      <c r="J290" s="72">
        <v>4.3749999999999997E-2</v>
      </c>
      <c r="K290" s="73" t="s">
        <v>2091</v>
      </c>
      <c r="L290" s="73" t="s">
        <v>2092</v>
      </c>
      <c r="M290" s="81" t="s">
        <v>2093</v>
      </c>
      <c r="N290" s="81" t="s">
        <v>2094</v>
      </c>
      <c r="O290" s="71">
        <v>3800</v>
      </c>
      <c r="P290" s="193">
        <v>1.5972222222222221E-2</v>
      </c>
      <c r="Q290" s="194">
        <v>0</v>
      </c>
      <c r="R290" s="195">
        <v>2.9407253481486717</v>
      </c>
      <c r="S290" s="196">
        <v>119</v>
      </c>
      <c r="T290" s="197">
        <v>4</v>
      </c>
      <c r="U290" s="75" t="s">
        <v>2029</v>
      </c>
      <c r="V290" s="73" t="s">
        <v>1916</v>
      </c>
      <c r="W290" s="74">
        <v>36</v>
      </c>
      <c r="X290" s="75">
        <v>5880</v>
      </c>
      <c r="Y290" s="76">
        <v>9</v>
      </c>
      <c r="Z290" s="77" t="s">
        <v>95</v>
      </c>
      <c r="AA290" s="73" t="s">
        <v>778</v>
      </c>
      <c r="AB290" s="78" t="s">
        <v>902</v>
      </c>
      <c r="AC290" s="78" t="s">
        <v>95</v>
      </c>
      <c r="AD290" s="79"/>
      <c r="AE290" s="78">
        <v>4</v>
      </c>
      <c r="AF290" s="201" t="s">
        <v>1165</v>
      </c>
      <c r="AG290" s="81">
        <v>7</v>
      </c>
      <c r="AH290" s="71" t="s">
        <v>1037</v>
      </c>
      <c r="AI290" s="198"/>
      <c r="AJ290" s="199"/>
      <c r="AK290" s="68"/>
    </row>
    <row r="291" spans="1:37">
      <c r="A291" s="192">
        <v>40773</v>
      </c>
      <c r="B291" s="73" t="s">
        <v>147</v>
      </c>
      <c r="C291" s="71" t="s">
        <v>76</v>
      </c>
      <c r="D291" s="72">
        <v>4.3749999999999997E-2</v>
      </c>
      <c r="E291" s="73" t="s">
        <v>2091</v>
      </c>
      <c r="F291" s="73" t="s">
        <v>2092</v>
      </c>
      <c r="G291" s="81" t="s">
        <v>2093</v>
      </c>
      <c r="H291" s="81" t="s">
        <v>2094</v>
      </c>
      <c r="I291" s="71">
        <v>3800</v>
      </c>
      <c r="J291" s="72">
        <v>6.8750000000000006E-2</v>
      </c>
      <c r="K291" s="73" t="s">
        <v>2095</v>
      </c>
      <c r="L291" s="73" t="s">
        <v>2096</v>
      </c>
      <c r="M291" s="81" t="s">
        <v>2097</v>
      </c>
      <c r="N291" s="81" t="s">
        <v>2098</v>
      </c>
      <c r="O291" s="71">
        <v>3803</v>
      </c>
      <c r="P291" s="193">
        <v>2.5000000000000008E-2</v>
      </c>
      <c r="Q291" s="194">
        <v>0</v>
      </c>
      <c r="R291" s="195">
        <v>4.7733983244506133</v>
      </c>
      <c r="S291" s="196">
        <v>119</v>
      </c>
      <c r="T291" s="197">
        <v>4</v>
      </c>
      <c r="U291" s="75" t="s">
        <v>2029</v>
      </c>
      <c r="V291" s="73" t="s">
        <v>1916</v>
      </c>
      <c r="W291" s="74">
        <v>36</v>
      </c>
      <c r="X291" s="75">
        <v>5880</v>
      </c>
      <c r="Y291" s="76">
        <v>9</v>
      </c>
      <c r="Z291" s="77" t="s">
        <v>95</v>
      </c>
      <c r="AA291" s="73" t="s">
        <v>778</v>
      </c>
      <c r="AB291" s="78" t="s">
        <v>902</v>
      </c>
      <c r="AC291" s="78" t="s">
        <v>95</v>
      </c>
      <c r="AD291" s="79"/>
      <c r="AE291" s="78">
        <v>4</v>
      </c>
      <c r="AF291" s="201" t="s">
        <v>1165</v>
      </c>
      <c r="AG291" s="81">
        <v>5</v>
      </c>
      <c r="AH291" s="71" t="s">
        <v>1037</v>
      </c>
      <c r="AI291" s="198"/>
      <c r="AJ291" s="199"/>
      <c r="AK291" s="68"/>
    </row>
    <row r="292" spans="1:37">
      <c r="A292" s="192">
        <v>40773</v>
      </c>
      <c r="B292" s="73" t="s">
        <v>147</v>
      </c>
      <c r="C292" s="71" t="s">
        <v>76</v>
      </c>
      <c r="D292" s="72">
        <v>6.8750000000000006E-2</v>
      </c>
      <c r="E292" s="73" t="s">
        <v>2095</v>
      </c>
      <c r="F292" s="73" t="s">
        <v>2096</v>
      </c>
      <c r="G292" s="81" t="s">
        <v>2097</v>
      </c>
      <c r="H292" s="81" t="s">
        <v>2098</v>
      </c>
      <c r="I292" s="71">
        <v>3803</v>
      </c>
      <c r="J292" s="72">
        <v>8.5416666666666655E-2</v>
      </c>
      <c r="K292" s="73" t="s">
        <v>2099</v>
      </c>
      <c r="L292" s="73" t="s">
        <v>2100</v>
      </c>
      <c r="M292" s="81" t="s">
        <v>2101</v>
      </c>
      <c r="N292" s="81" t="s">
        <v>2102</v>
      </c>
      <c r="O292" s="71">
        <v>3802</v>
      </c>
      <c r="P292" s="193">
        <v>1.6666666666666649E-2</v>
      </c>
      <c r="Q292" s="194">
        <v>0</v>
      </c>
      <c r="R292" s="195">
        <v>2.8018336171573952</v>
      </c>
      <c r="S292" s="196">
        <v>122</v>
      </c>
      <c r="T292" s="197">
        <v>4</v>
      </c>
      <c r="U292" s="75" t="s">
        <v>2029</v>
      </c>
      <c r="V292" s="73" t="s">
        <v>1916</v>
      </c>
      <c r="W292" s="74">
        <v>36</v>
      </c>
      <c r="X292" s="75">
        <v>5880</v>
      </c>
      <c r="Y292" s="76">
        <v>9</v>
      </c>
      <c r="Z292" s="77" t="s">
        <v>95</v>
      </c>
      <c r="AA292" s="73" t="s">
        <v>778</v>
      </c>
      <c r="AB292" s="78" t="s">
        <v>902</v>
      </c>
      <c r="AC292" s="78" t="s">
        <v>95</v>
      </c>
      <c r="AD292" s="79"/>
      <c r="AE292" s="78">
        <v>4</v>
      </c>
      <c r="AF292" s="201" t="s">
        <v>1165</v>
      </c>
      <c r="AG292" s="81">
        <v>5</v>
      </c>
      <c r="AH292" s="71" t="s">
        <v>1037</v>
      </c>
      <c r="AI292" s="198"/>
      <c r="AJ292" s="198"/>
      <c r="AK292" s="68"/>
    </row>
    <row r="293" spans="1:37">
      <c r="A293" s="192">
        <v>40773</v>
      </c>
      <c r="B293" s="73" t="s">
        <v>264</v>
      </c>
      <c r="C293" s="71" t="s">
        <v>76</v>
      </c>
      <c r="D293" s="72">
        <v>8.5416666666666655E-2</v>
      </c>
      <c r="E293" s="73" t="s">
        <v>2099</v>
      </c>
      <c r="F293" s="73" t="s">
        <v>2100</v>
      </c>
      <c r="G293" s="81" t="s">
        <v>2101</v>
      </c>
      <c r="H293" s="81" t="s">
        <v>2102</v>
      </c>
      <c r="I293" s="71">
        <v>3803</v>
      </c>
      <c r="J293" s="72">
        <v>0.10625</v>
      </c>
      <c r="K293" s="73" t="s">
        <v>2103</v>
      </c>
      <c r="L293" s="73" t="s">
        <v>2104</v>
      </c>
      <c r="M293" s="81" t="s">
        <v>2105</v>
      </c>
      <c r="N293" s="81" t="s">
        <v>2106</v>
      </c>
      <c r="O293" s="71">
        <v>3803</v>
      </c>
      <c r="P293" s="193">
        <v>2.0833333333333343E-2</v>
      </c>
      <c r="Q293" s="194">
        <v>0</v>
      </c>
      <c r="R293" s="195">
        <v>4.5026666902431094</v>
      </c>
      <c r="S293" s="196">
        <v>122</v>
      </c>
      <c r="T293" s="197">
        <v>4</v>
      </c>
      <c r="U293" s="75" t="s">
        <v>2029</v>
      </c>
      <c r="V293" s="73" t="s">
        <v>1916</v>
      </c>
      <c r="W293" s="74">
        <v>36</v>
      </c>
      <c r="X293" s="75">
        <v>5880</v>
      </c>
      <c r="Y293" s="76">
        <v>9</v>
      </c>
      <c r="Z293" s="77" t="s">
        <v>95</v>
      </c>
      <c r="AA293" s="73" t="s">
        <v>778</v>
      </c>
      <c r="AB293" s="78" t="s">
        <v>902</v>
      </c>
      <c r="AC293" s="78" t="s">
        <v>95</v>
      </c>
      <c r="AD293" s="79"/>
      <c r="AE293" s="78">
        <v>4</v>
      </c>
      <c r="AF293" s="80" t="s">
        <v>1165</v>
      </c>
      <c r="AG293" s="81">
        <v>11</v>
      </c>
      <c r="AH293" s="71" t="s">
        <v>1037</v>
      </c>
      <c r="AI293" s="198"/>
      <c r="AJ293" s="199"/>
      <c r="AK293" s="68"/>
    </row>
    <row r="294" spans="1:37">
      <c r="A294" s="192">
        <v>40773</v>
      </c>
      <c r="B294" s="73" t="s">
        <v>2107</v>
      </c>
      <c r="C294" s="71" t="s">
        <v>76</v>
      </c>
      <c r="D294" s="72">
        <v>0.10625</v>
      </c>
      <c r="E294" s="73" t="s">
        <v>2103</v>
      </c>
      <c r="F294" s="73" t="s">
        <v>2104</v>
      </c>
      <c r="G294" s="81" t="s">
        <v>2105</v>
      </c>
      <c r="H294" s="81" t="s">
        <v>2106</v>
      </c>
      <c r="I294" s="71">
        <v>3803</v>
      </c>
      <c r="J294" s="72">
        <v>0.125</v>
      </c>
      <c r="K294" s="73" t="s">
        <v>2108</v>
      </c>
      <c r="L294" s="73" t="s">
        <v>2109</v>
      </c>
      <c r="M294" s="81" t="s">
        <v>2110</v>
      </c>
      <c r="N294" s="81" t="s">
        <v>2111</v>
      </c>
      <c r="O294" s="71">
        <v>3803</v>
      </c>
      <c r="P294" s="193">
        <v>1.8750000000000003E-2</v>
      </c>
      <c r="Q294" s="194">
        <v>0</v>
      </c>
      <c r="R294" s="195">
        <v>33.796152546537577</v>
      </c>
      <c r="S294" s="196">
        <v>117</v>
      </c>
      <c r="T294" s="197">
        <v>4</v>
      </c>
      <c r="U294" s="75" t="s">
        <v>2029</v>
      </c>
      <c r="V294" s="73" t="s">
        <v>1916</v>
      </c>
      <c r="W294" s="74">
        <v>36</v>
      </c>
      <c r="X294" s="75">
        <v>5880</v>
      </c>
      <c r="Y294" s="76">
        <v>9</v>
      </c>
      <c r="Z294" s="77" t="s">
        <v>95</v>
      </c>
      <c r="AA294" s="73" t="s">
        <v>778</v>
      </c>
      <c r="AB294" s="78" t="s">
        <v>902</v>
      </c>
      <c r="AC294" s="78" t="s">
        <v>95</v>
      </c>
      <c r="AD294" s="79"/>
      <c r="AE294" s="78">
        <v>3</v>
      </c>
      <c r="AF294" s="80" t="s">
        <v>1165</v>
      </c>
      <c r="AG294" s="81">
        <v>8</v>
      </c>
      <c r="AH294" s="71" t="s">
        <v>1037</v>
      </c>
      <c r="AI294" s="198"/>
      <c r="AJ294" s="199"/>
      <c r="AK294" s="68"/>
    </row>
    <row r="295" spans="1:37">
      <c r="A295" s="192">
        <v>40773</v>
      </c>
      <c r="B295" s="73" t="s">
        <v>2107</v>
      </c>
      <c r="C295" s="71" t="s">
        <v>76</v>
      </c>
      <c r="D295" s="72">
        <v>0.125</v>
      </c>
      <c r="E295" s="73" t="s">
        <v>2108</v>
      </c>
      <c r="F295" s="73" t="s">
        <v>2109</v>
      </c>
      <c r="G295" s="81" t="s">
        <v>2110</v>
      </c>
      <c r="H295" s="81" t="s">
        <v>2111</v>
      </c>
      <c r="I295" s="71">
        <v>3805</v>
      </c>
      <c r="J295" s="72">
        <v>0.14791666666666667</v>
      </c>
      <c r="K295" s="73" t="s">
        <v>2112</v>
      </c>
      <c r="L295" s="73" t="s">
        <v>2113</v>
      </c>
      <c r="M295" s="81" t="s">
        <v>2114</v>
      </c>
      <c r="N295" s="81" t="s">
        <v>2115</v>
      </c>
      <c r="O295" s="71">
        <v>3804</v>
      </c>
      <c r="P295" s="193">
        <v>2.2916666666666669E-2</v>
      </c>
      <c r="Q295" s="194">
        <v>0</v>
      </c>
      <c r="R295" s="195">
        <v>37.912636783861878</v>
      </c>
      <c r="S295" s="196">
        <v>126</v>
      </c>
      <c r="T295" s="197">
        <v>4</v>
      </c>
      <c r="U295" s="75" t="s">
        <v>2029</v>
      </c>
      <c r="V295" s="73" t="s">
        <v>1916</v>
      </c>
      <c r="W295" s="74">
        <v>36</v>
      </c>
      <c r="X295" s="75">
        <v>5880</v>
      </c>
      <c r="Y295" s="76">
        <v>9</v>
      </c>
      <c r="Z295" s="77" t="s">
        <v>95</v>
      </c>
      <c r="AA295" s="73" t="s">
        <v>778</v>
      </c>
      <c r="AB295" s="78" t="s">
        <v>902</v>
      </c>
      <c r="AC295" s="78" t="s">
        <v>95</v>
      </c>
      <c r="AD295" s="79"/>
      <c r="AE295" s="78">
        <v>3</v>
      </c>
      <c r="AF295" s="80" t="s">
        <v>1165</v>
      </c>
      <c r="AG295" s="81">
        <v>8</v>
      </c>
      <c r="AH295" s="71" t="s">
        <v>1037</v>
      </c>
      <c r="AI295" s="198"/>
      <c r="AJ295" s="199"/>
      <c r="AK295" s="68"/>
    </row>
    <row r="296" spans="1:37">
      <c r="A296" s="192">
        <v>40773</v>
      </c>
      <c r="B296" s="73" t="s">
        <v>2107</v>
      </c>
      <c r="C296" s="71" t="s">
        <v>76</v>
      </c>
      <c r="D296" s="72">
        <v>0.14583333333333334</v>
      </c>
      <c r="E296" s="73" t="s">
        <v>2112</v>
      </c>
      <c r="F296" s="73" t="s">
        <v>2113</v>
      </c>
      <c r="G296" s="81" t="s">
        <v>2114</v>
      </c>
      <c r="H296" s="81" t="s">
        <v>2115</v>
      </c>
      <c r="I296" s="71">
        <v>3804</v>
      </c>
      <c r="J296" s="72">
        <v>0.1673611111111111</v>
      </c>
      <c r="K296" s="73" t="s">
        <v>2116</v>
      </c>
      <c r="L296" s="73" t="s">
        <v>2117</v>
      </c>
      <c r="M296" s="81" t="s">
        <v>2118</v>
      </c>
      <c r="N296" s="81" t="s">
        <v>2119</v>
      </c>
      <c r="O296" s="71">
        <v>3802</v>
      </c>
      <c r="P296" s="193">
        <v>2.1527777777777757E-2</v>
      </c>
      <c r="Q296" s="194">
        <v>0</v>
      </c>
      <c r="R296" s="195">
        <v>4.0953514333029988</v>
      </c>
      <c r="S296" s="196">
        <v>126</v>
      </c>
      <c r="T296" s="197">
        <v>4</v>
      </c>
      <c r="U296" s="75" t="s">
        <v>2029</v>
      </c>
      <c r="V296" s="73" t="s">
        <v>1916</v>
      </c>
      <c r="W296" s="74">
        <v>36</v>
      </c>
      <c r="X296" s="75">
        <v>5880</v>
      </c>
      <c r="Y296" s="76">
        <v>9</v>
      </c>
      <c r="Z296" s="77" t="s">
        <v>95</v>
      </c>
      <c r="AA296" s="73" t="s">
        <v>778</v>
      </c>
      <c r="AB296" s="78" t="s">
        <v>902</v>
      </c>
      <c r="AC296" s="78" t="s">
        <v>95</v>
      </c>
      <c r="AD296" s="79"/>
      <c r="AE296" s="78">
        <v>2</v>
      </c>
      <c r="AF296" s="80" t="s">
        <v>1165</v>
      </c>
      <c r="AG296" s="81">
        <v>7</v>
      </c>
      <c r="AH296" s="71" t="s">
        <v>1037</v>
      </c>
      <c r="AI296" s="198"/>
      <c r="AJ296" s="198"/>
      <c r="AK296" s="68"/>
    </row>
    <row r="297" spans="1:37">
      <c r="A297" s="192">
        <v>40773</v>
      </c>
      <c r="B297" s="73" t="s">
        <v>394</v>
      </c>
      <c r="C297" s="71" t="s">
        <v>76</v>
      </c>
      <c r="D297" s="72">
        <v>0.1673611111111111</v>
      </c>
      <c r="E297" s="73" t="s">
        <v>2116</v>
      </c>
      <c r="F297" s="73" t="s">
        <v>2117</v>
      </c>
      <c r="G297" s="81" t="s">
        <v>2118</v>
      </c>
      <c r="H297" s="81" t="s">
        <v>2119</v>
      </c>
      <c r="I297" s="71">
        <v>3802</v>
      </c>
      <c r="J297" s="72">
        <v>0.19444444444444445</v>
      </c>
      <c r="K297" s="73" t="s">
        <v>2120</v>
      </c>
      <c r="L297" s="73" t="s">
        <v>2121</v>
      </c>
      <c r="M297" s="81" t="s">
        <v>2122</v>
      </c>
      <c r="N297" s="81" t="s">
        <v>2123</v>
      </c>
      <c r="O297" s="71">
        <v>3807</v>
      </c>
      <c r="P297" s="193">
        <v>2.7083333333333348E-2</v>
      </c>
      <c r="Q297" s="194">
        <v>0</v>
      </c>
      <c r="R297" s="195">
        <v>5.7964464174018113</v>
      </c>
      <c r="S297" s="196">
        <v>126</v>
      </c>
      <c r="T297" s="197">
        <v>4</v>
      </c>
      <c r="U297" s="75" t="s">
        <v>2029</v>
      </c>
      <c r="V297" s="73" t="s">
        <v>1916</v>
      </c>
      <c r="W297" s="74">
        <v>36</v>
      </c>
      <c r="X297" s="75">
        <v>5880</v>
      </c>
      <c r="Y297" s="76">
        <v>9</v>
      </c>
      <c r="Z297" s="77" t="s">
        <v>95</v>
      </c>
      <c r="AA297" s="73" t="s">
        <v>778</v>
      </c>
      <c r="AB297" s="78" t="s">
        <v>902</v>
      </c>
      <c r="AC297" s="78" t="s">
        <v>95</v>
      </c>
      <c r="AD297" s="79"/>
      <c r="AE297" s="78">
        <v>2</v>
      </c>
      <c r="AF297" s="80" t="s">
        <v>1165</v>
      </c>
      <c r="AG297" s="81">
        <v>6</v>
      </c>
      <c r="AH297" s="71" t="s">
        <v>1028</v>
      </c>
      <c r="AI297" s="198"/>
      <c r="AJ297" s="198"/>
      <c r="AK297" s="68"/>
    </row>
    <row r="298" spans="1:37">
      <c r="A298" s="192">
        <v>40773</v>
      </c>
      <c r="B298" s="73" t="s">
        <v>394</v>
      </c>
      <c r="C298" s="71" t="s">
        <v>76</v>
      </c>
      <c r="D298" s="72">
        <v>0.19444444444444445</v>
      </c>
      <c r="E298" s="73" t="s">
        <v>2120</v>
      </c>
      <c r="F298" s="73" t="s">
        <v>2121</v>
      </c>
      <c r="G298" s="81" t="s">
        <v>2122</v>
      </c>
      <c r="H298" s="81" t="s">
        <v>2123</v>
      </c>
      <c r="I298" s="71">
        <v>3807</v>
      </c>
      <c r="J298" s="72">
        <v>0.20833333333333334</v>
      </c>
      <c r="K298" s="73" t="s">
        <v>2124</v>
      </c>
      <c r="L298" s="73" t="s">
        <v>2125</v>
      </c>
      <c r="M298" s="81" t="s">
        <v>2126</v>
      </c>
      <c r="N298" s="81" t="s">
        <v>2127</v>
      </c>
      <c r="O298" s="71">
        <v>3804</v>
      </c>
      <c r="P298" s="193">
        <v>1.3888888888888895E-2</v>
      </c>
      <c r="Q298" s="194">
        <v>0</v>
      </c>
      <c r="R298" s="195">
        <v>1.8694273628813001</v>
      </c>
      <c r="S298" s="196">
        <v>120</v>
      </c>
      <c r="T298" s="197">
        <v>4</v>
      </c>
      <c r="U298" s="75" t="s">
        <v>2029</v>
      </c>
      <c r="V298" s="73" t="s">
        <v>1916</v>
      </c>
      <c r="W298" s="74">
        <v>36</v>
      </c>
      <c r="X298" s="75">
        <v>5880</v>
      </c>
      <c r="Y298" s="76">
        <v>9</v>
      </c>
      <c r="Z298" s="77" t="s">
        <v>95</v>
      </c>
      <c r="AA298" s="73" t="s">
        <v>778</v>
      </c>
      <c r="AB298" s="78" t="s">
        <v>1172</v>
      </c>
      <c r="AC298" s="78" t="s">
        <v>95</v>
      </c>
      <c r="AD298" s="79"/>
      <c r="AE298" s="78">
        <v>2</v>
      </c>
      <c r="AF298" s="80" t="s">
        <v>1165</v>
      </c>
      <c r="AG298" s="81">
        <v>8</v>
      </c>
      <c r="AH298" s="71" t="s">
        <v>1028</v>
      </c>
      <c r="AI298" s="198"/>
      <c r="AJ298" s="199"/>
      <c r="AK298" s="68"/>
    </row>
    <row r="299" spans="1:37">
      <c r="A299" s="192">
        <v>40773</v>
      </c>
      <c r="B299" s="73" t="s">
        <v>355</v>
      </c>
      <c r="C299" s="71" t="s">
        <v>76</v>
      </c>
      <c r="D299" s="72">
        <v>0.20833333333333334</v>
      </c>
      <c r="E299" s="73" t="s">
        <v>2124</v>
      </c>
      <c r="F299" s="73" t="s">
        <v>2125</v>
      </c>
      <c r="G299" s="81" t="s">
        <v>2126</v>
      </c>
      <c r="H299" s="81" t="s">
        <v>2127</v>
      </c>
      <c r="I299" s="71">
        <v>3804</v>
      </c>
      <c r="J299" s="72">
        <v>0.2298611111111111</v>
      </c>
      <c r="K299" s="73" t="s">
        <v>2128</v>
      </c>
      <c r="L299" s="73" t="s">
        <v>2129</v>
      </c>
      <c r="M299" s="81" t="s">
        <v>2130</v>
      </c>
      <c r="N299" s="81" t="s">
        <v>2131</v>
      </c>
      <c r="O299" s="71">
        <v>3804</v>
      </c>
      <c r="P299" s="193">
        <v>2.1527777777777757E-2</v>
      </c>
      <c r="Q299" s="194">
        <v>0</v>
      </c>
      <c r="R299" s="195">
        <v>4.2071390127495363</v>
      </c>
      <c r="S299" s="196">
        <v>128</v>
      </c>
      <c r="T299" s="197">
        <v>4</v>
      </c>
      <c r="U299" s="75" t="s">
        <v>2029</v>
      </c>
      <c r="V299" s="73" t="s">
        <v>1916</v>
      </c>
      <c r="W299" s="74">
        <v>36</v>
      </c>
      <c r="X299" s="75">
        <v>5880</v>
      </c>
      <c r="Y299" s="76">
        <v>9</v>
      </c>
      <c r="Z299" s="77" t="s">
        <v>95</v>
      </c>
      <c r="AA299" s="73" t="s">
        <v>778</v>
      </c>
      <c r="AB299" s="78" t="s">
        <v>780</v>
      </c>
      <c r="AC299" s="78" t="s">
        <v>95</v>
      </c>
      <c r="AD299" s="79"/>
      <c r="AE299" s="78">
        <v>2</v>
      </c>
      <c r="AF299" s="80" t="s">
        <v>1165</v>
      </c>
      <c r="AG299" s="81">
        <v>6</v>
      </c>
      <c r="AH299" s="71" t="s">
        <v>1028</v>
      </c>
      <c r="AI299" s="198"/>
      <c r="AJ299" s="199"/>
      <c r="AK299" s="68"/>
    </row>
    <row r="300" spans="1:37">
      <c r="A300" s="192">
        <v>40773</v>
      </c>
      <c r="B300" s="73" t="s">
        <v>355</v>
      </c>
      <c r="C300" s="71" t="s">
        <v>76</v>
      </c>
      <c r="D300" s="72">
        <v>0.2298611111111111</v>
      </c>
      <c r="E300" s="73" t="s">
        <v>2128</v>
      </c>
      <c r="F300" s="73" t="s">
        <v>2129</v>
      </c>
      <c r="G300" s="81" t="s">
        <v>2130</v>
      </c>
      <c r="H300" s="81" t="s">
        <v>2131</v>
      </c>
      <c r="I300" s="71">
        <v>3804</v>
      </c>
      <c r="J300" s="72">
        <v>0.25972222222222224</v>
      </c>
      <c r="K300" s="73" t="s">
        <v>2132</v>
      </c>
      <c r="L300" s="73" t="s">
        <v>2133</v>
      </c>
      <c r="M300" s="81" t="s">
        <v>2134</v>
      </c>
      <c r="N300" s="81" t="s">
        <v>2135</v>
      </c>
      <c r="O300" s="71">
        <v>3809</v>
      </c>
      <c r="P300" s="193">
        <v>2.9861111111111144E-2</v>
      </c>
      <c r="Q300" s="194">
        <v>0</v>
      </c>
      <c r="R300" s="195">
        <v>5.8251758973524996</v>
      </c>
      <c r="S300" s="196">
        <v>128</v>
      </c>
      <c r="T300" s="197">
        <v>4</v>
      </c>
      <c r="U300" s="75" t="s">
        <v>2029</v>
      </c>
      <c r="V300" s="73" t="s">
        <v>1916</v>
      </c>
      <c r="W300" s="74">
        <v>36</v>
      </c>
      <c r="X300" s="75">
        <v>5880</v>
      </c>
      <c r="Y300" s="76">
        <v>9</v>
      </c>
      <c r="Z300" s="77" t="s">
        <v>827</v>
      </c>
      <c r="AA300" s="73" t="s">
        <v>778</v>
      </c>
      <c r="AB300" s="78" t="s">
        <v>780</v>
      </c>
      <c r="AC300" s="78" t="s">
        <v>95</v>
      </c>
      <c r="AD300" s="79"/>
      <c r="AE300" s="78">
        <v>2</v>
      </c>
      <c r="AF300" s="80" t="s">
        <v>1165</v>
      </c>
      <c r="AG300" s="81">
        <v>3</v>
      </c>
      <c r="AH300" s="71" t="s">
        <v>1028</v>
      </c>
      <c r="AI300" s="198"/>
      <c r="AJ300" s="199"/>
      <c r="AK300" s="68"/>
    </row>
    <row r="301" spans="1:37">
      <c r="A301" s="192">
        <v>40773</v>
      </c>
      <c r="B301" s="73" t="s">
        <v>330</v>
      </c>
      <c r="C301" s="71" t="s">
        <v>76</v>
      </c>
      <c r="D301" s="72">
        <v>0.25972222222222224</v>
      </c>
      <c r="E301" s="73" t="s">
        <v>2132</v>
      </c>
      <c r="F301" s="73" t="s">
        <v>2133</v>
      </c>
      <c r="G301" s="81" t="s">
        <v>2134</v>
      </c>
      <c r="H301" s="81" t="s">
        <v>2135</v>
      </c>
      <c r="I301" s="71">
        <v>3809</v>
      </c>
      <c r="J301" s="72">
        <v>0.28611111111111115</v>
      </c>
      <c r="K301" s="73" t="s">
        <v>2136</v>
      </c>
      <c r="L301" s="73" t="s">
        <v>2137</v>
      </c>
      <c r="M301" s="81" t="s">
        <v>2138</v>
      </c>
      <c r="N301" s="81" t="s">
        <v>2139</v>
      </c>
      <c r="O301" s="71">
        <v>3811</v>
      </c>
      <c r="P301" s="193">
        <v>2.6388888888888906E-2</v>
      </c>
      <c r="Q301" s="194">
        <v>0</v>
      </c>
      <c r="R301" s="195">
        <v>5.3064149700477508</v>
      </c>
      <c r="S301" s="196">
        <v>132</v>
      </c>
      <c r="T301" s="197">
        <v>4</v>
      </c>
      <c r="U301" s="75" t="s">
        <v>2029</v>
      </c>
      <c r="V301" s="73" t="s">
        <v>1916</v>
      </c>
      <c r="W301" s="74">
        <v>36</v>
      </c>
      <c r="X301" s="75">
        <v>5880</v>
      </c>
      <c r="Y301" s="76">
        <v>9</v>
      </c>
      <c r="Z301" s="77" t="s">
        <v>827</v>
      </c>
      <c r="AA301" s="73" t="s">
        <v>778</v>
      </c>
      <c r="AB301" s="78" t="s">
        <v>889</v>
      </c>
      <c r="AC301" s="78" t="s">
        <v>95</v>
      </c>
      <c r="AD301" s="79"/>
      <c r="AE301" s="78">
        <v>2</v>
      </c>
      <c r="AF301" s="80" t="s">
        <v>1165</v>
      </c>
      <c r="AG301" s="81">
        <v>3</v>
      </c>
      <c r="AH301" s="71" t="s">
        <v>1028</v>
      </c>
      <c r="AI301" s="198"/>
      <c r="AJ301" s="198" t="s">
        <v>2140</v>
      </c>
      <c r="AK301" s="68"/>
    </row>
    <row r="302" spans="1:37">
      <c r="A302" s="192">
        <v>40773</v>
      </c>
      <c r="B302" s="73" t="s">
        <v>330</v>
      </c>
      <c r="C302" s="71" t="s">
        <v>76</v>
      </c>
      <c r="D302" s="72">
        <v>0.28611111111111115</v>
      </c>
      <c r="E302" s="73" t="s">
        <v>2136</v>
      </c>
      <c r="F302" s="73" t="s">
        <v>2137</v>
      </c>
      <c r="G302" s="81" t="s">
        <v>2138</v>
      </c>
      <c r="H302" s="81" t="s">
        <v>2139</v>
      </c>
      <c r="I302" s="71">
        <v>3811</v>
      </c>
      <c r="J302" s="72">
        <v>0.30555555555555552</v>
      </c>
      <c r="K302" s="73" t="s">
        <v>2141</v>
      </c>
      <c r="L302" s="73" t="s">
        <v>2142</v>
      </c>
      <c r="M302" s="81" t="s">
        <v>2143</v>
      </c>
      <c r="N302" s="81" t="s">
        <v>2144</v>
      </c>
      <c r="O302" s="71">
        <v>3811</v>
      </c>
      <c r="P302" s="193">
        <v>1.9444444444444375E-2</v>
      </c>
      <c r="Q302" s="194">
        <v>0</v>
      </c>
      <c r="R302" s="195">
        <v>3.753274416227133</v>
      </c>
      <c r="S302" s="196">
        <v>132</v>
      </c>
      <c r="T302" s="197">
        <v>4</v>
      </c>
      <c r="U302" s="75" t="s">
        <v>2029</v>
      </c>
      <c r="V302" s="73" t="s">
        <v>1916</v>
      </c>
      <c r="W302" s="74">
        <v>36</v>
      </c>
      <c r="X302" s="75">
        <v>5880</v>
      </c>
      <c r="Y302" s="76">
        <v>9</v>
      </c>
      <c r="Z302" s="77" t="s">
        <v>797</v>
      </c>
      <c r="AA302" s="73" t="s">
        <v>778</v>
      </c>
      <c r="AB302" s="78" t="s">
        <v>889</v>
      </c>
      <c r="AC302" s="78" t="s">
        <v>95</v>
      </c>
      <c r="AD302" s="79"/>
      <c r="AE302" s="78">
        <v>2</v>
      </c>
      <c r="AF302" s="80" t="s">
        <v>1165</v>
      </c>
      <c r="AG302" s="81">
        <v>1</v>
      </c>
      <c r="AH302" s="71" t="s">
        <v>1028</v>
      </c>
      <c r="AI302" s="198"/>
      <c r="AJ302" s="198" t="s">
        <v>2145</v>
      </c>
      <c r="AK302" s="68"/>
    </row>
    <row r="303" spans="1:37">
      <c r="A303" s="192">
        <v>40773</v>
      </c>
      <c r="B303" s="73" t="s">
        <v>330</v>
      </c>
      <c r="C303" s="71" t="s">
        <v>76</v>
      </c>
      <c r="D303" s="72">
        <v>0.30555555555555552</v>
      </c>
      <c r="E303" s="73" t="s">
        <v>2141</v>
      </c>
      <c r="F303" s="73" t="s">
        <v>2142</v>
      </c>
      <c r="G303" s="81" t="s">
        <v>2143</v>
      </c>
      <c r="H303" s="81" t="s">
        <v>2144</v>
      </c>
      <c r="I303" s="71">
        <v>3811</v>
      </c>
      <c r="J303" s="72">
        <v>0.33194444444444443</v>
      </c>
      <c r="K303" s="73" t="s">
        <v>2146</v>
      </c>
      <c r="L303" s="73" t="s">
        <v>2147</v>
      </c>
      <c r="M303" s="81" t="s">
        <v>2148</v>
      </c>
      <c r="N303" s="81" t="s">
        <v>2149</v>
      </c>
      <c r="O303" s="71">
        <v>3809</v>
      </c>
      <c r="P303" s="193">
        <v>2.6388888888888906E-2</v>
      </c>
      <c r="Q303" s="194">
        <v>0</v>
      </c>
      <c r="R303" s="195">
        <v>5.5115749021238907</v>
      </c>
      <c r="S303" s="196">
        <v>126</v>
      </c>
      <c r="T303" s="202">
        <v>4</v>
      </c>
      <c r="U303" s="75" t="s">
        <v>2029</v>
      </c>
      <c r="V303" s="73" t="s">
        <v>1916</v>
      </c>
      <c r="W303" s="74">
        <v>36</v>
      </c>
      <c r="X303" s="75">
        <v>5880</v>
      </c>
      <c r="Y303" s="76">
        <v>9</v>
      </c>
      <c r="Z303" s="77" t="s">
        <v>797</v>
      </c>
      <c r="AA303" s="73" t="s">
        <v>778</v>
      </c>
      <c r="AB303" s="78" t="s">
        <v>889</v>
      </c>
      <c r="AC303" s="78" t="s">
        <v>95</v>
      </c>
      <c r="AD303" s="79"/>
      <c r="AE303" s="78">
        <v>2</v>
      </c>
      <c r="AF303" s="80" t="s">
        <v>1165</v>
      </c>
      <c r="AG303" s="81">
        <v>1</v>
      </c>
      <c r="AH303" s="71" t="s">
        <v>1028</v>
      </c>
      <c r="AI303" s="198"/>
      <c r="AJ303" s="199"/>
      <c r="AK303" s="68"/>
    </row>
    <row r="304" spans="1:37">
      <c r="A304" s="192">
        <v>40773</v>
      </c>
      <c r="B304" s="73" t="s">
        <v>394</v>
      </c>
      <c r="C304" s="71" t="s">
        <v>76</v>
      </c>
      <c r="D304" s="72">
        <v>0.6875</v>
      </c>
      <c r="E304" s="73" t="s">
        <v>2150</v>
      </c>
      <c r="F304" s="73" t="s">
        <v>2151</v>
      </c>
      <c r="G304" s="81" t="s">
        <v>2152</v>
      </c>
      <c r="H304" s="81" t="s">
        <v>2153</v>
      </c>
      <c r="I304" s="71">
        <v>3816</v>
      </c>
      <c r="J304" s="72">
        <v>0.70694444444444438</v>
      </c>
      <c r="K304" s="73" t="s">
        <v>2154</v>
      </c>
      <c r="L304" s="73" t="s">
        <v>2155</v>
      </c>
      <c r="M304" s="81" t="s">
        <v>2156</v>
      </c>
      <c r="N304" s="81" t="s">
        <v>2157</v>
      </c>
      <c r="O304" s="71">
        <v>3811</v>
      </c>
      <c r="P304" s="193">
        <v>1.9444444444444375E-2</v>
      </c>
      <c r="Q304" s="194">
        <v>0</v>
      </c>
      <c r="R304" s="195">
        <v>3.788849353764804</v>
      </c>
      <c r="S304" s="196">
        <v>7</v>
      </c>
      <c r="T304" s="197">
        <v>5</v>
      </c>
      <c r="U304" s="75" t="s">
        <v>2158</v>
      </c>
      <c r="V304" s="73" t="s">
        <v>1916</v>
      </c>
      <c r="W304" s="74">
        <v>36</v>
      </c>
      <c r="X304" s="75">
        <v>5880</v>
      </c>
      <c r="Y304" s="76">
        <v>9</v>
      </c>
      <c r="Z304" s="77" t="s">
        <v>797</v>
      </c>
      <c r="AA304" s="73" t="s">
        <v>778</v>
      </c>
      <c r="AB304" s="78">
        <v>5</v>
      </c>
      <c r="AC304" s="78" t="s">
        <v>95</v>
      </c>
      <c r="AD304" s="79"/>
      <c r="AE304" s="78">
        <v>3</v>
      </c>
      <c r="AF304" s="80" t="s">
        <v>780</v>
      </c>
      <c r="AG304" s="81">
        <v>20</v>
      </c>
      <c r="AH304" s="71" t="s">
        <v>2159</v>
      </c>
      <c r="AI304" s="198"/>
      <c r="AJ304" s="198"/>
      <c r="AK304" s="68"/>
    </row>
    <row r="305" spans="1:37">
      <c r="A305" s="192">
        <v>40773</v>
      </c>
      <c r="B305" s="73" t="s">
        <v>216</v>
      </c>
      <c r="C305" s="71" t="s">
        <v>76</v>
      </c>
      <c r="D305" s="72">
        <v>0.70694444444444438</v>
      </c>
      <c r="E305" s="73" t="s">
        <v>2154</v>
      </c>
      <c r="F305" s="73" t="s">
        <v>2155</v>
      </c>
      <c r="G305" s="81" t="s">
        <v>2156</v>
      </c>
      <c r="H305" s="81" t="s">
        <v>2157</v>
      </c>
      <c r="I305" s="71">
        <v>3811</v>
      </c>
      <c r="J305" s="72">
        <v>0.7270833333333333</v>
      </c>
      <c r="K305" s="73" t="s">
        <v>2160</v>
      </c>
      <c r="L305" s="73" t="s">
        <v>2161</v>
      </c>
      <c r="M305" s="81" t="s">
        <v>2162</v>
      </c>
      <c r="N305" s="81" t="s">
        <v>2163</v>
      </c>
      <c r="O305" s="71">
        <v>3815</v>
      </c>
      <c r="P305" s="193">
        <v>2.0138888888888928E-2</v>
      </c>
      <c r="Q305" s="194">
        <v>0</v>
      </c>
      <c r="R305" s="195">
        <v>4.9017106386632445</v>
      </c>
      <c r="S305" s="196">
        <v>357</v>
      </c>
      <c r="T305" s="197">
        <v>5</v>
      </c>
      <c r="U305" s="75" t="s">
        <v>2164</v>
      </c>
      <c r="V305" s="73" t="s">
        <v>1916</v>
      </c>
      <c r="W305" s="74">
        <v>36</v>
      </c>
      <c r="X305" s="75">
        <v>5880</v>
      </c>
      <c r="Y305" s="76">
        <v>9</v>
      </c>
      <c r="Z305" s="77" t="s">
        <v>797</v>
      </c>
      <c r="AA305" s="73" t="s">
        <v>778</v>
      </c>
      <c r="AB305" s="78">
        <v>5</v>
      </c>
      <c r="AC305" s="78" t="s">
        <v>95</v>
      </c>
      <c r="AD305" s="79"/>
      <c r="AE305" s="78">
        <v>3</v>
      </c>
      <c r="AF305" s="80" t="s">
        <v>780</v>
      </c>
      <c r="AG305" s="81">
        <v>18</v>
      </c>
      <c r="AH305" s="71" t="s">
        <v>2159</v>
      </c>
      <c r="AI305" s="198"/>
      <c r="AJ305" s="199"/>
      <c r="AK305" s="68"/>
    </row>
    <row r="306" spans="1:37">
      <c r="A306" s="192">
        <v>40773</v>
      </c>
      <c r="B306" s="73" t="s">
        <v>216</v>
      </c>
      <c r="C306" s="71" t="s">
        <v>76</v>
      </c>
      <c r="D306" s="72">
        <v>0.7270833333333333</v>
      </c>
      <c r="E306" s="73" t="s">
        <v>2160</v>
      </c>
      <c r="F306" s="73" t="s">
        <v>2161</v>
      </c>
      <c r="G306" s="81" t="s">
        <v>2162</v>
      </c>
      <c r="H306" s="81" t="s">
        <v>2163</v>
      </c>
      <c r="I306" s="71">
        <v>3815</v>
      </c>
      <c r="J306" s="72">
        <v>0.74861111111111101</v>
      </c>
      <c r="K306" s="73" t="s">
        <v>2165</v>
      </c>
      <c r="L306" s="73" t="s">
        <v>2166</v>
      </c>
      <c r="M306" s="81" t="s">
        <v>2167</v>
      </c>
      <c r="N306" s="81" t="s">
        <v>2168</v>
      </c>
      <c r="O306" s="71">
        <v>3896</v>
      </c>
      <c r="P306" s="193">
        <v>2.1527777777777701E-2</v>
      </c>
      <c r="Q306" s="194">
        <v>0</v>
      </c>
      <c r="R306" s="195">
        <v>3.8217322434040084</v>
      </c>
      <c r="S306" s="196">
        <v>355</v>
      </c>
      <c r="T306" s="197">
        <v>5</v>
      </c>
      <c r="U306" s="75" t="s">
        <v>2164</v>
      </c>
      <c r="V306" s="73" t="s">
        <v>1916</v>
      </c>
      <c r="W306" s="74">
        <v>36</v>
      </c>
      <c r="X306" s="75">
        <v>5880</v>
      </c>
      <c r="Y306" s="76">
        <v>9</v>
      </c>
      <c r="Z306" s="77" t="s">
        <v>797</v>
      </c>
      <c r="AA306" s="73" t="s">
        <v>778</v>
      </c>
      <c r="AB306" s="78">
        <v>5</v>
      </c>
      <c r="AC306" s="78" t="s">
        <v>95</v>
      </c>
      <c r="AD306" s="79"/>
      <c r="AE306" s="78">
        <v>3</v>
      </c>
      <c r="AF306" s="80" t="s">
        <v>780</v>
      </c>
      <c r="AG306" s="81">
        <v>18</v>
      </c>
      <c r="AH306" s="71" t="s">
        <v>2159</v>
      </c>
      <c r="AI306" s="198"/>
      <c r="AJ306" s="199"/>
      <c r="AK306" s="68"/>
    </row>
    <row r="307" spans="1:37">
      <c r="A307" s="192">
        <v>40773</v>
      </c>
      <c r="B307" s="73" t="s">
        <v>216</v>
      </c>
      <c r="C307" s="71" t="s">
        <v>469</v>
      </c>
      <c r="D307" s="72">
        <v>0.74861111111111101</v>
      </c>
      <c r="E307" s="73" t="s">
        <v>2165</v>
      </c>
      <c r="F307" s="73" t="s">
        <v>2166</v>
      </c>
      <c r="G307" s="81" t="s">
        <v>2167</v>
      </c>
      <c r="H307" s="81" t="s">
        <v>2168</v>
      </c>
      <c r="I307" s="71">
        <v>3896</v>
      </c>
      <c r="J307" s="72">
        <v>0.77083333333333337</v>
      </c>
      <c r="K307" s="78" t="s">
        <v>315</v>
      </c>
      <c r="L307" s="78" t="s">
        <v>316</v>
      </c>
      <c r="M307" s="81" t="s">
        <v>317</v>
      </c>
      <c r="N307" s="81" t="s">
        <v>318</v>
      </c>
      <c r="O307" s="71">
        <v>3816</v>
      </c>
      <c r="P307" s="193">
        <v>2.2222222222222365E-2</v>
      </c>
      <c r="Q307" s="194">
        <v>0</v>
      </c>
      <c r="R307" s="195">
        <v>5.8497681675319146</v>
      </c>
      <c r="S307" s="196">
        <v>317</v>
      </c>
      <c r="T307" s="197">
        <v>5</v>
      </c>
      <c r="U307" s="75" t="s">
        <v>2164</v>
      </c>
      <c r="V307" s="73" t="s">
        <v>1916</v>
      </c>
      <c r="W307" s="74">
        <v>36</v>
      </c>
      <c r="X307" s="75">
        <v>5880</v>
      </c>
      <c r="Y307" s="76">
        <v>9</v>
      </c>
      <c r="Z307" s="77" t="s">
        <v>797</v>
      </c>
      <c r="AA307" s="73" t="s">
        <v>778</v>
      </c>
      <c r="AB307" s="78">
        <v>5</v>
      </c>
      <c r="AC307" s="78" t="s">
        <v>95</v>
      </c>
      <c r="AD307" s="79"/>
      <c r="AE307" s="78">
        <v>3</v>
      </c>
      <c r="AF307" s="80" t="s">
        <v>780</v>
      </c>
      <c r="AG307" s="81">
        <v>13</v>
      </c>
      <c r="AH307" s="71" t="s">
        <v>2169</v>
      </c>
      <c r="AI307" s="198"/>
      <c r="AJ307" s="199"/>
      <c r="AK307" s="68"/>
    </row>
    <row r="308" spans="1:37">
      <c r="A308" s="192">
        <v>40773</v>
      </c>
      <c r="B308" s="73" t="s">
        <v>216</v>
      </c>
      <c r="C308" s="71" t="s">
        <v>469</v>
      </c>
      <c r="D308" s="72">
        <v>0.77083333333333337</v>
      </c>
      <c r="E308" s="78" t="s">
        <v>315</v>
      </c>
      <c r="F308" s="78" t="s">
        <v>316</v>
      </c>
      <c r="G308" s="81" t="s">
        <v>317</v>
      </c>
      <c r="H308" s="81" t="s">
        <v>318</v>
      </c>
      <c r="I308" s="71">
        <v>3816</v>
      </c>
      <c r="J308" s="72">
        <v>0.79166666666666663</v>
      </c>
      <c r="K308" s="73" t="s">
        <v>2170</v>
      </c>
      <c r="L308" s="73" t="s">
        <v>2171</v>
      </c>
      <c r="M308" s="81" t="s">
        <v>2172</v>
      </c>
      <c r="N308" s="81" t="s">
        <v>2173</v>
      </c>
      <c r="O308" s="71">
        <v>3815</v>
      </c>
      <c r="P308" s="193">
        <v>2.0833333333333259E-2</v>
      </c>
      <c r="Q308" s="194">
        <v>0</v>
      </c>
      <c r="R308" s="195">
        <v>2.9724942533147121</v>
      </c>
      <c r="S308" s="196">
        <v>304</v>
      </c>
      <c r="T308" s="197">
        <v>5</v>
      </c>
      <c r="U308" s="75" t="s">
        <v>2164</v>
      </c>
      <c r="V308" s="73" t="s">
        <v>1086</v>
      </c>
      <c r="W308" s="74">
        <v>1</v>
      </c>
      <c r="X308" s="75">
        <v>40</v>
      </c>
      <c r="Y308" s="76">
        <v>9</v>
      </c>
      <c r="Z308" s="77" t="s">
        <v>797</v>
      </c>
      <c r="AA308" s="73" t="s">
        <v>778</v>
      </c>
      <c r="AB308" s="78">
        <v>5</v>
      </c>
      <c r="AC308" s="78" t="s">
        <v>95</v>
      </c>
      <c r="AD308" s="79"/>
      <c r="AE308" s="78">
        <v>3</v>
      </c>
      <c r="AF308" s="80" t="s">
        <v>780</v>
      </c>
      <c r="AG308" s="81">
        <v>13</v>
      </c>
      <c r="AH308" s="71" t="s">
        <v>2169</v>
      </c>
      <c r="AI308" s="198">
        <v>25</v>
      </c>
      <c r="AJ308" s="198" t="s">
        <v>1558</v>
      </c>
      <c r="AK308" s="68"/>
    </row>
    <row r="309" spans="1:37">
      <c r="A309" s="192">
        <v>40773</v>
      </c>
      <c r="B309" s="73" t="s">
        <v>137</v>
      </c>
      <c r="C309" s="71" t="s">
        <v>469</v>
      </c>
      <c r="D309" s="72">
        <v>0.79166666666666663</v>
      </c>
      <c r="E309" s="73" t="s">
        <v>2170</v>
      </c>
      <c r="F309" s="73" t="s">
        <v>2171</v>
      </c>
      <c r="G309" s="81" t="s">
        <v>2172</v>
      </c>
      <c r="H309" s="81" t="s">
        <v>2173</v>
      </c>
      <c r="I309" s="71">
        <v>3815</v>
      </c>
      <c r="J309" s="72">
        <v>0.8125</v>
      </c>
      <c r="K309" s="73" t="s">
        <v>2174</v>
      </c>
      <c r="L309" s="73" t="s">
        <v>2175</v>
      </c>
      <c r="M309" s="81" t="s">
        <v>2176</v>
      </c>
      <c r="N309" s="81" t="s">
        <v>2177</v>
      </c>
      <c r="O309" s="71">
        <v>3811</v>
      </c>
      <c r="P309" s="193">
        <v>2.083333333333337E-2</v>
      </c>
      <c r="Q309" s="194">
        <v>0</v>
      </c>
      <c r="R309" s="195">
        <v>3.6944735829722886</v>
      </c>
      <c r="S309" s="196">
        <v>304</v>
      </c>
      <c r="T309" s="197">
        <v>5</v>
      </c>
      <c r="U309" s="75" t="s">
        <v>2164</v>
      </c>
      <c r="V309" s="73" t="s">
        <v>2178</v>
      </c>
      <c r="W309" s="74" t="s">
        <v>1079</v>
      </c>
      <c r="X309" s="74" t="s">
        <v>1079</v>
      </c>
      <c r="Y309" s="76">
        <v>9</v>
      </c>
      <c r="Z309" s="77" t="s">
        <v>797</v>
      </c>
      <c r="AA309" s="73" t="s">
        <v>778</v>
      </c>
      <c r="AB309" s="78">
        <v>5</v>
      </c>
      <c r="AC309" s="78" t="s">
        <v>95</v>
      </c>
      <c r="AD309" s="79"/>
      <c r="AE309" s="78">
        <v>3</v>
      </c>
      <c r="AF309" s="80" t="s">
        <v>780</v>
      </c>
      <c r="AG309" s="81">
        <v>13</v>
      </c>
      <c r="AH309" s="71" t="s">
        <v>2169</v>
      </c>
      <c r="AI309" s="198"/>
      <c r="AJ309" s="199"/>
      <c r="AK309" s="68"/>
    </row>
    <row r="310" spans="1:37">
      <c r="A310" s="192">
        <v>40773</v>
      </c>
      <c r="B310" s="73" t="s">
        <v>1633</v>
      </c>
      <c r="C310" s="71" t="s">
        <v>469</v>
      </c>
      <c r="D310" s="72">
        <v>0.8125</v>
      </c>
      <c r="E310" s="73" t="s">
        <v>2174</v>
      </c>
      <c r="F310" s="73" t="s">
        <v>2175</v>
      </c>
      <c r="G310" s="81" t="s">
        <v>2176</v>
      </c>
      <c r="H310" s="81" t="s">
        <v>2177</v>
      </c>
      <c r="I310" s="71">
        <v>3811</v>
      </c>
      <c r="J310" s="72">
        <v>0.83333333333333337</v>
      </c>
      <c r="K310" s="73" t="s">
        <v>2179</v>
      </c>
      <c r="L310" s="73" t="s">
        <v>2180</v>
      </c>
      <c r="M310" s="94" t="s">
        <v>2181</v>
      </c>
      <c r="N310" s="81" t="s">
        <v>2182</v>
      </c>
      <c r="O310" s="71">
        <v>3812</v>
      </c>
      <c r="P310" s="193">
        <v>2.083333333333337E-2</v>
      </c>
      <c r="Q310" s="194">
        <v>0</v>
      </c>
      <c r="R310" s="195">
        <v>4.2267004076874244</v>
      </c>
      <c r="S310" s="196">
        <v>304</v>
      </c>
      <c r="T310" s="197">
        <v>5</v>
      </c>
      <c r="U310" s="75" t="s">
        <v>2164</v>
      </c>
      <c r="V310" s="73" t="s">
        <v>1916</v>
      </c>
      <c r="W310" s="74">
        <v>36</v>
      </c>
      <c r="X310" s="75">
        <v>5880</v>
      </c>
      <c r="Y310" s="76">
        <v>9</v>
      </c>
      <c r="Z310" s="77" t="s">
        <v>797</v>
      </c>
      <c r="AA310" s="73" t="s">
        <v>778</v>
      </c>
      <c r="AB310" s="78">
        <v>5</v>
      </c>
      <c r="AC310" s="78" t="s">
        <v>95</v>
      </c>
      <c r="AD310" s="79"/>
      <c r="AE310" s="78">
        <v>3</v>
      </c>
      <c r="AF310" s="80" t="s">
        <v>780</v>
      </c>
      <c r="AG310" s="81">
        <v>13</v>
      </c>
      <c r="AH310" s="71" t="s">
        <v>2169</v>
      </c>
      <c r="AI310" s="198"/>
      <c r="AJ310" s="199"/>
      <c r="AK310" s="68"/>
    </row>
    <row r="311" spans="1:37">
      <c r="A311" s="192">
        <v>40773</v>
      </c>
      <c r="B311" s="73" t="s">
        <v>911</v>
      </c>
      <c r="C311" s="71" t="s">
        <v>469</v>
      </c>
      <c r="D311" s="72">
        <v>0.83333333333333337</v>
      </c>
      <c r="E311" s="73" t="s">
        <v>2179</v>
      </c>
      <c r="F311" s="73" t="s">
        <v>2180</v>
      </c>
      <c r="G311" s="94" t="s">
        <v>2181</v>
      </c>
      <c r="H311" s="81" t="s">
        <v>2182</v>
      </c>
      <c r="I311" s="71">
        <v>3812</v>
      </c>
      <c r="J311" s="72">
        <v>0.85416666666666663</v>
      </c>
      <c r="K311" s="73" t="s">
        <v>1559</v>
      </c>
      <c r="L311" s="73" t="s">
        <v>2183</v>
      </c>
      <c r="M311" s="81" t="s">
        <v>1561</v>
      </c>
      <c r="N311" s="81" t="s">
        <v>2184</v>
      </c>
      <c r="O311" s="71">
        <v>3814</v>
      </c>
      <c r="P311" s="193">
        <v>2.0833333333333259E-2</v>
      </c>
      <c r="Q311" s="194">
        <v>0</v>
      </c>
      <c r="R311" s="195">
        <v>4.7617721867019398</v>
      </c>
      <c r="S311" s="196">
        <v>307</v>
      </c>
      <c r="T311" s="197">
        <v>5</v>
      </c>
      <c r="U311" s="75" t="s">
        <v>2164</v>
      </c>
      <c r="V311" s="73" t="s">
        <v>1916</v>
      </c>
      <c r="W311" s="74">
        <v>36</v>
      </c>
      <c r="X311" s="75">
        <v>5880</v>
      </c>
      <c r="Y311" s="76">
        <v>9</v>
      </c>
      <c r="Z311" s="77" t="s">
        <v>797</v>
      </c>
      <c r="AA311" s="73" t="s">
        <v>778</v>
      </c>
      <c r="AB311" s="78">
        <v>5</v>
      </c>
      <c r="AC311" s="78" t="s">
        <v>95</v>
      </c>
      <c r="AD311" s="79"/>
      <c r="AE311" s="78">
        <v>3</v>
      </c>
      <c r="AF311" s="80" t="s">
        <v>780</v>
      </c>
      <c r="AG311" s="81">
        <v>13</v>
      </c>
      <c r="AH311" s="71" t="s">
        <v>2169</v>
      </c>
      <c r="AI311" s="198"/>
      <c r="AJ311" s="199"/>
      <c r="AK311" s="68"/>
    </row>
    <row r="312" spans="1:37">
      <c r="A312" s="192">
        <v>40773</v>
      </c>
      <c r="B312" s="73" t="s">
        <v>911</v>
      </c>
      <c r="C312" s="71" t="s">
        <v>469</v>
      </c>
      <c r="D312" s="72">
        <v>0.85416666666666663</v>
      </c>
      <c r="E312" s="73" t="s">
        <v>1559</v>
      </c>
      <c r="F312" s="73" t="s">
        <v>2183</v>
      </c>
      <c r="G312" s="81" t="s">
        <v>1561</v>
      </c>
      <c r="H312" s="81" t="s">
        <v>2184</v>
      </c>
      <c r="I312" s="71">
        <v>3814</v>
      </c>
      <c r="J312" s="72">
        <v>0.875</v>
      </c>
      <c r="K312" s="73" t="s">
        <v>2185</v>
      </c>
      <c r="L312" s="73" t="s">
        <v>2186</v>
      </c>
      <c r="M312" s="81" t="s">
        <v>2187</v>
      </c>
      <c r="N312" s="81" t="s">
        <v>2188</v>
      </c>
      <c r="O312" s="71">
        <v>3808</v>
      </c>
      <c r="P312" s="193">
        <v>2.083333333333337E-2</v>
      </c>
      <c r="Q312" s="194">
        <v>0</v>
      </c>
      <c r="R312" s="195">
        <v>4.1903853796718957</v>
      </c>
      <c r="S312" s="196">
        <v>309</v>
      </c>
      <c r="T312" s="197">
        <v>5</v>
      </c>
      <c r="U312" s="75" t="s">
        <v>2164</v>
      </c>
      <c r="V312" s="73" t="s">
        <v>1916</v>
      </c>
      <c r="W312" s="74">
        <v>36</v>
      </c>
      <c r="X312" s="75">
        <v>5880</v>
      </c>
      <c r="Y312" s="76">
        <v>9</v>
      </c>
      <c r="Z312" s="77" t="s">
        <v>797</v>
      </c>
      <c r="AA312" s="73" t="s">
        <v>778</v>
      </c>
      <c r="AB312" s="78">
        <v>5</v>
      </c>
      <c r="AC312" s="78" t="s">
        <v>95</v>
      </c>
      <c r="AD312" s="79"/>
      <c r="AE312" s="78">
        <v>3</v>
      </c>
      <c r="AF312" s="80" t="s">
        <v>780</v>
      </c>
      <c r="AG312" s="81">
        <v>13</v>
      </c>
      <c r="AH312" s="71" t="s">
        <v>2169</v>
      </c>
      <c r="AI312" s="198"/>
      <c r="AJ312" s="199"/>
      <c r="AK312" s="68"/>
    </row>
    <row r="313" spans="1:37">
      <c r="A313" s="192">
        <v>40773</v>
      </c>
      <c r="B313" s="73" t="s">
        <v>203</v>
      </c>
      <c r="C313" s="71" t="s">
        <v>469</v>
      </c>
      <c r="D313" s="72">
        <v>0.875</v>
      </c>
      <c r="E313" s="73" t="s">
        <v>2185</v>
      </c>
      <c r="F313" s="73" t="s">
        <v>2186</v>
      </c>
      <c r="G313" s="81" t="s">
        <v>2187</v>
      </c>
      <c r="H313" s="81" t="s">
        <v>2188</v>
      </c>
      <c r="I313" s="71">
        <v>3808</v>
      </c>
      <c r="J313" s="72">
        <v>0.89513888888888893</v>
      </c>
      <c r="K313" s="73" t="s">
        <v>2189</v>
      </c>
      <c r="L313" s="73" t="s">
        <v>2190</v>
      </c>
      <c r="M313" s="81" t="s">
        <v>2191</v>
      </c>
      <c r="N313" s="81" t="s">
        <v>2192</v>
      </c>
      <c r="O313" s="71">
        <v>3810</v>
      </c>
      <c r="P313" s="193">
        <v>2.0138888888888928E-2</v>
      </c>
      <c r="Q313" s="194">
        <v>0</v>
      </c>
      <c r="R313" s="195">
        <v>4.571096067716411</v>
      </c>
      <c r="S313" s="196">
        <v>307</v>
      </c>
      <c r="T313" s="197">
        <v>4.7</v>
      </c>
      <c r="U313" s="75" t="s">
        <v>2164</v>
      </c>
      <c r="V313" s="73" t="s">
        <v>1916</v>
      </c>
      <c r="W313" s="74">
        <v>36</v>
      </c>
      <c r="X313" s="75">
        <v>5880</v>
      </c>
      <c r="Y313" s="76">
        <v>9</v>
      </c>
      <c r="Z313" s="77" t="s">
        <v>797</v>
      </c>
      <c r="AA313" s="73" t="s">
        <v>778</v>
      </c>
      <c r="AB313" s="78">
        <v>5</v>
      </c>
      <c r="AC313" s="78" t="s">
        <v>95</v>
      </c>
      <c r="AD313" s="79"/>
      <c r="AE313" s="78">
        <v>3</v>
      </c>
      <c r="AF313" s="80" t="s">
        <v>780</v>
      </c>
      <c r="AG313" s="81">
        <v>13</v>
      </c>
      <c r="AH313" s="71" t="s">
        <v>2169</v>
      </c>
      <c r="AI313" s="198"/>
      <c r="AJ313" s="199"/>
      <c r="AK313" s="68"/>
    </row>
    <row r="314" spans="1:37">
      <c r="A314" s="192">
        <v>40773</v>
      </c>
      <c r="B314" s="73" t="s">
        <v>203</v>
      </c>
      <c r="C314" s="71" t="s">
        <v>469</v>
      </c>
      <c r="D314" s="72">
        <v>0.89513888888888893</v>
      </c>
      <c r="E314" s="73" t="s">
        <v>2189</v>
      </c>
      <c r="F314" s="73" t="s">
        <v>2190</v>
      </c>
      <c r="G314" s="81" t="s">
        <v>2191</v>
      </c>
      <c r="H314" s="81" t="s">
        <v>2192</v>
      </c>
      <c r="I314" s="71">
        <v>3810</v>
      </c>
      <c r="J314" s="72">
        <v>0.91666666666666663</v>
      </c>
      <c r="K314" s="73" t="s">
        <v>2193</v>
      </c>
      <c r="L314" s="73" t="s">
        <v>2194</v>
      </c>
      <c r="M314" s="81" t="s">
        <v>2195</v>
      </c>
      <c r="N314" s="81" t="s">
        <v>2196</v>
      </c>
      <c r="O314" s="71">
        <v>3804</v>
      </c>
      <c r="P314" s="193">
        <v>2.1527777777777701E-2</v>
      </c>
      <c r="Q314" s="194">
        <v>0</v>
      </c>
      <c r="R314" s="195">
        <v>4.2621828378945867</v>
      </c>
      <c r="S314" s="196">
        <v>304</v>
      </c>
      <c r="T314" s="197">
        <v>5</v>
      </c>
      <c r="U314" s="75" t="s">
        <v>2164</v>
      </c>
      <c r="V314" s="73" t="s">
        <v>1916</v>
      </c>
      <c r="W314" s="74">
        <v>36</v>
      </c>
      <c r="X314" s="75">
        <v>5880</v>
      </c>
      <c r="Y314" s="76">
        <v>9</v>
      </c>
      <c r="Z314" s="77" t="s">
        <v>797</v>
      </c>
      <c r="AA314" s="73" t="s">
        <v>778</v>
      </c>
      <c r="AB314" s="78" t="s">
        <v>1339</v>
      </c>
      <c r="AC314" s="78" t="s">
        <v>95</v>
      </c>
      <c r="AD314" s="79"/>
      <c r="AE314" s="78">
        <v>3</v>
      </c>
      <c r="AF314" s="201" t="s">
        <v>780</v>
      </c>
      <c r="AG314" s="81">
        <v>13</v>
      </c>
      <c r="AH314" s="71" t="s">
        <v>2169</v>
      </c>
      <c r="AI314" s="198"/>
      <c r="AJ314" s="199"/>
      <c r="AK314" s="68"/>
    </row>
    <row r="315" spans="1:37">
      <c r="A315" s="192">
        <v>40773</v>
      </c>
      <c r="B315" s="73" t="s">
        <v>203</v>
      </c>
      <c r="C315" s="71" t="s">
        <v>469</v>
      </c>
      <c r="D315" s="72">
        <v>0.91666666666666663</v>
      </c>
      <c r="E315" s="73" t="s">
        <v>2193</v>
      </c>
      <c r="F315" s="73" t="s">
        <v>2194</v>
      </c>
      <c r="G315" s="81" t="s">
        <v>2195</v>
      </c>
      <c r="H315" s="81" t="s">
        <v>2196</v>
      </c>
      <c r="I315" s="71">
        <v>3804</v>
      </c>
      <c r="J315" s="72">
        <v>0.93541666666666667</v>
      </c>
      <c r="K315" s="73" t="s">
        <v>2197</v>
      </c>
      <c r="L315" s="73" t="s">
        <v>2198</v>
      </c>
      <c r="M315" s="81" t="s">
        <v>2199</v>
      </c>
      <c r="N315" s="81" t="s">
        <v>2200</v>
      </c>
      <c r="O315" s="71">
        <v>3809</v>
      </c>
      <c r="P315" s="193">
        <v>1.8750000000000044E-2</v>
      </c>
      <c r="Q315" s="194">
        <v>0</v>
      </c>
      <c r="R315" s="195">
        <v>4.2843045550385268</v>
      </c>
      <c r="S315" s="196">
        <v>307</v>
      </c>
      <c r="T315" s="197">
        <v>5</v>
      </c>
      <c r="U315" s="75" t="s">
        <v>2164</v>
      </c>
      <c r="V315" s="73" t="s">
        <v>1916</v>
      </c>
      <c r="W315" s="74">
        <v>36</v>
      </c>
      <c r="X315" s="75">
        <v>5880</v>
      </c>
      <c r="Y315" s="76">
        <v>9</v>
      </c>
      <c r="Z315" s="77" t="s">
        <v>797</v>
      </c>
      <c r="AA315" s="73" t="s">
        <v>778</v>
      </c>
      <c r="AB315" s="78" t="s">
        <v>1339</v>
      </c>
      <c r="AC315" s="78" t="s">
        <v>95</v>
      </c>
      <c r="AD315" s="79"/>
      <c r="AE315" s="78">
        <v>3</v>
      </c>
      <c r="AF315" s="201" t="s">
        <v>780</v>
      </c>
      <c r="AG315" s="81">
        <v>13</v>
      </c>
      <c r="AH315" s="71" t="s">
        <v>2169</v>
      </c>
      <c r="AI315" s="198"/>
      <c r="AJ315" s="199"/>
      <c r="AK315" s="68"/>
    </row>
    <row r="316" spans="1:37">
      <c r="A316" s="192">
        <v>40773</v>
      </c>
      <c r="B316" s="73" t="s">
        <v>203</v>
      </c>
      <c r="C316" s="71" t="s">
        <v>469</v>
      </c>
      <c r="D316" s="72">
        <v>0.93541666666666667</v>
      </c>
      <c r="E316" s="73" t="s">
        <v>2197</v>
      </c>
      <c r="F316" s="73" t="s">
        <v>2198</v>
      </c>
      <c r="G316" s="81" t="s">
        <v>2199</v>
      </c>
      <c r="H316" s="81" t="s">
        <v>2200</v>
      </c>
      <c r="I316" s="71">
        <v>3809</v>
      </c>
      <c r="J316" s="72">
        <v>0.95972222222222225</v>
      </c>
      <c r="K316" s="73" t="s">
        <v>2201</v>
      </c>
      <c r="L316" s="73" t="s">
        <v>2202</v>
      </c>
      <c r="M316" s="81" t="s">
        <v>2203</v>
      </c>
      <c r="N316" s="81" t="s">
        <v>2204</v>
      </c>
      <c r="O316" s="71">
        <v>3806</v>
      </c>
      <c r="P316" s="193">
        <v>2.430555555555558E-2</v>
      </c>
      <c r="Q316" s="194">
        <v>0</v>
      </c>
      <c r="R316" s="195">
        <v>4.8667006125199572</v>
      </c>
      <c r="S316" s="196">
        <v>307</v>
      </c>
      <c r="T316" s="197">
        <v>5</v>
      </c>
      <c r="U316" s="75" t="s">
        <v>2164</v>
      </c>
      <c r="V316" s="73" t="s">
        <v>1916</v>
      </c>
      <c r="W316" s="74">
        <v>36</v>
      </c>
      <c r="X316" s="75">
        <v>5880</v>
      </c>
      <c r="Y316" s="76">
        <v>9</v>
      </c>
      <c r="Z316" s="77" t="s">
        <v>797</v>
      </c>
      <c r="AA316" s="73" t="s">
        <v>778</v>
      </c>
      <c r="AB316" s="78" t="s">
        <v>889</v>
      </c>
      <c r="AC316" s="78" t="s">
        <v>95</v>
      </c>
      <c r="AD316" s="79"/>
      <c r="AE316" s="78">
        <v>3</v>
      </c>
      <c r="AF316" s="201" t="s">
        <v>780</v>
      </c>
      <c r="AG316" s="81">
        <v>12</v>
      </c>
      <c r="AH316" s="71" t="s">
        <v>2169</v>
      </c>
      <c r="AI316" s="198"/>
      <c r="AJ316" s="198" t="s">
        <v>2205</v>
      </c>
      <c r="AK316" s="68"/>
    </row>
    <row r="317" spans="1:37">
      <c r="A317" s="192">
        <v>40773</v>
      </c>
      <c r="B317" s="73" t="s">
        <v>137</v>
      </c>
      <c r="C317" s="71" t="s">
        <v>469</v>
      </c>
      <c r="D317" s="72">
        <v>0.95972222222222225</v>
      </c>
      <c r="E317" s="73" t="s">
        <v>2201</v>
      </c>
      <c r="F317" s="73" t="s">
        <v>2202</v>
      </c>
      <c r="G317" s="81" t="s">
        <v>2203</v>
      </c>
      <c r="H317" s="81" t="s">
        <v>2204</v>
      </c>
      <c r="I317" s="71">
        <v>3806</v>
      </c>
      <c r="J317" s="72">
        <v>0.97638888888888886</v>
      </c>
      <c r="K317" s="73" t="s">
        <v>2206</v>
      </c>
      <c r="L317" s="73" t="s">
        <v>2207</v>
      </c>
      <c r="M317" s="81" t="s">
        <v>2208</v>
      </c>
      <c r="N317" s="81" t="s">
        <v>2209</v>
      </c>
      <c r="O317" s="71">
        <v>3802</v>
      </c>
      <c r="P317" s="193">
        <v>1.6666666666666607E-2</v>
      </c>
      <c r="Q317" s="194">
        <v>0</v>
      </c>
      <c r="R317" s="195">
        <v>3.430387472021315</v>
      </c>
      <c r="S317" s="196">
        <v>304</v>
      </c>
      <c r="T317" s="197">
        <v>5</v>
      </c>
      <c r="U317" s="75" t="s">
        <v>2164</v>
      </c>
      <c r="V317" s="73" t="s">
        <v>1916</v>
      </c>
      <c r="W317" s="74">
        <v>36</v>
      </c>
      <c r="X317" s="75">
        <v>5880</v>
      </c>
      <c r="Y317" s="76">
        <v>9</v>
      </c>
      <c r="Z317" s="77" t="s">
        <v>797</v>
      </c>
      <c r="AA317" s="73" t="s">
        <v>778</v>
      </c>
      <c r="AB317" s="78" t="s">
        <v>889</v>
      </c>
      <c r="AC317" s="78" t="s">
        <v>95</v>
      </c>
      <c r="AD317" s="79"/>
      <c r="AE317" s="78">
        <v>3</v>
      </c>
      <c r="AF317" s="201" t="s">
        <v>780</v>
      </c>
      <c r="AG317" s="81">
        <v>6</v>
      </c>
      <c r="AH317" s="71" t="s">
        <v>2169</v>
      </c>
      <c r="AI317" s="198"/>
      <c r="AJ317" s="199"/>
      <c r="AK317" s="68"/>
    </row>
    <row r="318" spans="1:37">
      <c r="A318" s="192">
        <v>40773</v>
      </c>
      <c r="B318" s="73" t="s">
        <v>137</v>
      </c>
      <c r="C318" s="71" t="s">
        <v>469</v>
      </c>
      <c r="D318" s="72">
        <v>0.97638888888888886</v>
      </c>
      <c r="E318" s="73" t="s">
        <v>2206</v>
      </c>
      <c r="F318" s="73" t="s">
        <v>2207</v>
      </c>
      <c r="G318" s="81" t="s">
        <v>2208</v>
      </c>
      <c r="H318" s="81" t="s">
        <v>2209</v>
      </c>
      <c r="I318" s="71">
        <v>3802</v>
      </c>
      <c r="J318" s="72">
        <v>0.99930555555555556</v>
      </c>
      <c r="K318" s="73" t="s">
        <v>2210</v>
      </c>
      <c r="L318" s="73" t="s">
        <v>2211</v>
      </c>
      <c r="M318" s="81" t="s">
        <v>2212</v>
      </c>
      <c r="N318" s="81" t="s">
        <v>2213</v>
      </c>
      <c r="O318" s="71">
        <v>3796</v>
      </c>
      <c r="P318" s="193">
        <v>2.2916666666666696E-2</v>
      </c>
      <c r="Q318" s="194">
        <v>0</v>
      </c>
      <c r="R318" s="195">
        <v>3.7836360598841954</v>
      </c>
      <c r="S318" s="196">
        <v>305</v>
      </c>
      <c r="T318" s="197">
        <v>5</v>
      </c>
      <c r="U318" s="75" t="s">
        <v>2164</v>
      </c>
      <c r="V318" s="73" t="s">
        <v>1916</v>
      </c>
      <c r="W318" s="74">
        <v>36</v>
      </c>
      <c r="X318" s="75">
        <v>5880</v>
      </c>
      <c r="Y318" s="76">
        <v>9</v>
      </c>
      <c r="Z318" s="77" t="s">
        <v>797</v>
      </c>
      <c r="AA318" s="73" t="s">
        <v>778</v>
      </c>
      <c r="AB318" s="78" t="s">
        <v>1339</v>
      </c>
      <c r="AC318" s="78" t="s">
        <v>95</v>
      </c>
      <c r="AD318" s="79"/>
      <c r="AE318" s="78">
        <v>3</v>
      </c>
      <c r="AF318" s="201" t="s">
        <v>780</v>
      </c>
      <c r="AG318" s="81">
        <v>8</v>
      </c>
      <c r="AH318" s="71" t="s">
        <v>2214</v>
      </c>
      <c r="AI318" s="198">
        <v>26</v>
      </c>
      <c r="AJ318" s="199" t="s">
        <v>937</v>
      </c>
      <c r="AK318" s="68"/>
    </row>
    <row r="319" spans="1:37">
      <c r="A319" s="192">
        <v>40774</v>
      </c>
      <c r="B319" s="73" t="s">
        <v>454</v>
      </c>
      <c r="C319" s="71" t="s">
        <v>469</v>
      </c>
      <c r="D319" s="72">
        <v>0</v>
      </c>
      <c r="E319" s="73" t="s">
        <v>2210</v>
      </c>
      <c r="F319" s="73" t="s">
        <v>2211</v>
      </c>
      <c r="G319" s="81" t="s">
        <v>2212</v>
      </c>
      <c r="H319" s="81" t="s">
        <v>2213</v>
      </c>
      <c r="I319" s="71">
        <v>3796</v>
      </c>
      <c r="J319" s="72">
        <v>2.6388888888888889E-2</v>
      </c>
      <c r="K319" s="73" t="s">
        <v>2215</v>
      </c>
      <c r="L319" s="73" t="s">
        <v>2216</v>
      </c>
      <c r="M319" s="81" t="s">
        <v>2217</v>
      </c>
      <c r="N319" s="81" t="s">
        <v>2218</v>
      </c>
      <c r="O319" s="71">
        <v>3806</v>
      </c>
      <c r="P319" s="193">
        <v>2.6388888888888889E-2</v>
      </c>
      <c r="Q319" s="194">
        <v>0</v>
      </c>
      <c r="R319" s="195">
        <v>6.8517551911532886</v>
      </c>
      <c r="S319" s="196">
        <v>303</v>
      </c>
      <c r="T319" s="197">
        <v>5</v>
      </c>
      <c r="U319" s="75" t="s">
        <v>2219</v>
      </c>
      <c r="V319" s="73" t="s">
        <v>1916</v>
      </c>
      <c r="W319" s="74">
        <v>36</v>
      </c>
      <c r="X319" s="75">
        <v>5880</v>
      </c>
      <c r="Y319" s="76">
        <v>9</v>
      </c>
      <c r="Z319" s="203" t="s">
        <v>1987</v>
      </c>
      <c r="AA319" s="73" t="s">
        <v>778</v>
      </c>
      <c r="AB319" s="78" t="s">
        <v>1172</v>
      </c>
      <c r="AC319" s="78" t="s">
        <v>95</v>
      </c>
      <c r="AD319" s="79"/>
      <c r="AE319" s="78">
        <v>3</v>
      </c>
      <c r="AF319" s="201" t="s">
        <v>780</v>
      </c>
      <c r="AG319" s="81">
        <v>9</v>
      </c>
      <c r="AH319" s="71" t="s">
        <v>2214</v>
      </c>
      <c r="AI319" s="198"/>
      <c r="AJ319" s="198" t="s">
        <v>2220</v>
      </c>
      <c r="AK319" s="68"/>
    </row>
    <row r="320" spans="1:37">
      <c r="A320" s="192">
        <v>40774</v>
      </c>
      <c r="B320" s="73" t="s">
        <v>454</v>
      </c>
      <c r="C320" s="71" t="s">
        <v>469</v>
      </c>
      <c r="D320" s="72">
        <v>2.6388888888888889E-2</v>
      </c>
      <c r="E320" s="73" t="s">
        <v>2215</v>
      </c>
      <c r="F320" s="73" t="s">
        <v>2216</v>
      </c>
      <c r="G320" s="81" t="s">
        <v>2217</v>
      </c>
      <c r="H320" s="81" t="s">
        <v>2218</v>
      </c>
      <c r="I320" s="71">
        <v>3806</v>
      </c>
      <c r="J320" s="72">
        <v>4.3055555555555562E-2</v>
      </c>
      <c r="K320" s="73" t="s">
        <v>2221</v>
      </c>
      <c r="L320" s="73" t="s">
        <v>2222</v>
      </c>
      <c r="M320" s="81" t="s">
        <v>2223</v>
      </c>
      <c r="N320" s="81" t="s">
        <v>2224</v>
      </c>
      <c r="O320" s="71">
        <v>3806</v>
      </c>
      <c r="P320" s="193">
        <v>1.6666666666666673E-2</v>
      </c>
      <c r="Q320" s="194">
        <v>0</v>
      </c>
      <c r="R320" s="195">
        <v>2.8684852833729306</v>
      </c>
      <c r="S320" s="196">
        <v>303</v>
      </c>
      <c r="T320" s="197">
        <v>4.5</v>
      </c>
      <c r="U320" s="75" t="s">
        <v>2219</v>
      </c>
      <c r="V320" s="73" t="s">
        <v>1916</v>
      </c>
      <c r="W320" s="74">
        <v>36</v>
      </c>
      <c r="X320" s="75">
        <v>5880</v>
      </c>
      <c r="Y320" s="76">
        <v>9</v>
      </c>
      <c r="Z320" s="77" t="s">
        <v>797</v>
      </c>
      <c r="AA320" s="73" t="s">
        <v>778</v>
      </c>
      <c r="AB320" s="78" t="s">
        <v>1172</v>
      </c>
      <c r="AC320" s="78" t="s">
        <v>95</v>
      </c>
      <c r="AD320" s="79"/>
      <c r="AE320" s="78">
        <v>3</v>
      </c>
      <c r="AF320" s="201" t="s">
        <v>780</v>
      </c>
      <c r="AG320" s="81">
        <v>12</v>
      </c>
      <c r="AH320" s="71" t="s">
        <v>2214</v>
      </c>
      <c r="AI320" s="198"/>
      <c r="AJ320" s="199"/>
      <c r="AK320" s="68"/>
    </row>
    <row r="321" spans="1:37">
      <c r="A321" s="192">
        <v>40774</v>
      </c>
      <c r="B321" s="73" t="s">
        <v>147</v>
      </c>
      <c r="C321" s="71" t="s">
        <v>469</v>
      </c>
      <c r="D321" s="72">
        <v>4.3055555555555562E-2</v>
      </c>
      <c r="E321" s="73" t="s">
        <v>2221</v>
      </c>
      <c r="F321" s="73" t="s">
        <v>2222</v>
      </c>
      <c r="G321" s="81" t="s">
        <v>2223</v>
      </c>
      <c r="H321" s="81" t="s">
        <v>2224</v>
      </c>
      <c r="I321" s="71">
        <v>3806</v>
      </c>
      <c r="J321" s="72">
        <v>6.25E-2</v>
      </c>
      <c r="K321" s="73" t="s">
        <v>2225</v>
      </c>
      <c r="L321" s="73" t="s">
        <v>2226</v>
      </c>
      <c r="M321" s="81" t="s">
        <v>2227</v>
      </c>
      <c r="N321" s="81" t="s">
        <v>2228</v>
      </c>
      <c r="O321" s="71">
        <v>3802</v>
      </c>
      <c r="P321" s="193">
        <v>1.9444444444444438E-2</v>
      </c>
      <c r="Q321" s="194">
        <v>0</v>
      </c>
      <c r="R321" s="195">
        <v>3.8399229872897314</v>
      </c>
      <c r="S321" s="196">
        <v>304</v>
      </c>
      <c r="T321" s="197">
        <v>5</v>
      </c>
      <c r="U321" s="75" t="s">
        <v>2219</v>
      </c>
      <c r="V321" s="73" t="s">
        <v>1916</v>
      </c>
      <c r="W321" s="74">
        <v>36</v>
      </c>
      <c r="X321" s="75">
        <v>5880</v>
      </c>
      <c r="Y321" s="76">
        <v>9</v>
      </c>
      <c r="Z321" s="77" t="s">
        <v>797</v>
      </c>
      <c r="AA321" s="73" t="s">
        <v>778</v>
      </c>
      <c r="AB321" s="78" t="s">
        <v>1172</v>
      </c>
      <c r="AC321" s="78" t="s">
        <v>95</v>
      </c>
      <c r="AD321" s="79"/>
      <c r="AE321" s="78">
        <v>3</v>
      </c>
      <c r="AF321" s="201" t="s">
        <v>780</v>
      </c>
      <c r="AG321" s="81">
        <v>12</v>
      </c>
      <c r="AH321" s="71" t="s">
        <v>2214</v>
      </c>
      <c r="AI321" s="198"/>
      <c r="AJ321" s="199"/>
      <c r="AK321" s="68"/>
    </row>
    <row r="322" spans="1:37">
      <c r="A322" s="192">
        <v>40774</v>
      </c>
      <c r="B322" s="73" t="s">
        <v>147</v>
      </c>
      <c r="C322" s="71" t="s">
        <v>469</v>
      </c>
      <c r="D322" s="72">
        <v>6.25E-2</v>
      </c>
      <c r="E322" s="73" t="s">
        <v>2225</v>
      </c>
      <c r="F322" s="73" t="s">
        <v>2226</v>
      </c>
      <c r="G322" s="81" t="s">
        <v>2227</v>
      </c>
      <c r="H322" s="81" t="s">
        <v>2228</v>
      </c>
      <c r="I322" s="71">
        <v>3808</v>
      </c>
      <c r="J322" s="72">
        <v>7.6388888888888895E-2</v>
      </c>
      <c r="K322" s="73" t="s">
        <v>2229</v>
      </c>
      <c r="L322" s="73" t="s">
        <v>2230</v>
      </c>
      <c r="M322" s="81" t="s">
        <v>2231</v>
      </c>
      <c r="N322" s="81" t="s">
        <v>2232</v>
      </c>
      <c r="O322" s="71">
        <v>3807</v>
      </c>
      <c r="P322" s="193">
        <v>1.3888888888888895E-2</v>
      </c>
      <c r="Q322" s="194">
        <v>0</v>
      </c>
      <c r="R322" s="195">
        <v>665.41919911686989</v>
      </c>
      <c r="S322" s="196">
        <v>305</v>
      </c>
      <c r="T322" s="197">
        <v>5</v>
      </c>
      <c r="U322" s="75" t="s">
        <v>2219</v>
      </c>
      <c r="V322" s="73" t="s">
        <v>1916</v>
      </c>
      <c r="W322" s="74">
        <v>36</v>
      </c>
      <c r="X322" s="75">
        <v>5880</v>
      </c>
      <c r="Y322" s="76">
        <v>9</v>
      </c>
      <c r="Z322" s="77" t="s">
        <v>797</v>
      </c>
      <c r="AA322" s="73" t="s">
        <v>778</v>
      </c>
      <c r="AB322" s="78" t="s">
        <v>1172</v>
      </c>
      <c r="AC322" s="78" t="s">
        <v>95</v>
      </c>
      <c r="AD322" s="79"/>
      <c r="AE322" s="78">
        <v>3</v>
      </c>
      <c r="AF322" s="201" t="s">
        <v>780</v>
      </c>
      <c r="AG322" s="81">
        <v>9</v>
      </c>
      <c r="AH322" s="71" t="s">
        <v>2169</v>
      </c>
      <c r="AI322" s="198"/>
      <c r="AJ322" s="199"/>
      <c r="AK322" s="68"/>
    </row>
    <row r="323" spans="1:37">
      <c r="A323" s="192">
        <v>40774</v>
      </c>
      <c r="B323" s="73" t="s">
        <v>264</v>
      </c>
      <c r="C323" s="71" t="s">
        <v>469</v>
      </c>
      <c r="D323" s="72">
        <v>7.6388888888888895E-2</v>
      </c>
      <c r="E323" s="73" t="s">
        <v>2229</v>
      </c>
      <c r="F323" s="73" t="s">
        <v>2230</v>
      </c>
      <c r="G323" s="81" t="s">
        <v>2231</v>
      </c>
      <c r="H323" s="81" t="s">
        <v>2232</v>
      </c>
      <c r="I323" s="71">
        <v>3807</v>
      </c>
      <c r="J323" s="72">
        <v>0.10416666666666667</v>
      </c>
      <c r="K323" s="73" t="s">
        <v>2233</v>
      </c>
      <c r="L323" s="73" t="s">
        <v>2234</v>
      </c>
      <c r="M323" s="81" t="s">
        <v>2235</v>
      </c>
      <c r="N323" s="81" t="s">
        <v>2236</v>
      </c>
      <c r="O323" s="71">
        <v>3804</v>
      </c>
      <c r="P323" s="193">
        <v>2.7777777777777776E-2</v>
      </c>
      <c r="Q323" s="194">
        <v>0</v>
      </c>
      <c r="R323" s="195">
        <v>671.53077461422424</v>
      </c>
      <c r="S323" s="196">
        <v>313</v>
      </c>
      <c r="T323" s="197">
        <v>5</v>
      </c>
      <c r="U323" s="75" t="s">
        <v>2219</v>
      </c>
      <c r="V323" s="73" t="s">
        <v>2237</v>
      </c>
      <c r="W323" s="74">
        <v>36</v>
      </c>
      <c r="X323" s="75">
        <v>5880</v>
      </c>
      <c r="Y323" s="76">
        <v>9</v>
      </c>
      <c r="Z323" s="77" t="s">
        <v>797</v>
      </c>
      <c r="AA323" s="73" t="s">
        <v>778</v>
      </c>
      <c r="AB323" s="78" t="s">
        <v>1172</v>
      </c>
      <c r="AC323" s="78" t="s">
        <v>95</v>
      </c>
      <c r="AD323" s="79"/>
      <c r="AE323" s="78">
        <v>3</v>
      </c>
      <c r="AF323" s="201" t="s">
        <v>780</v>
      </c>
      <c r="AG323" s="81">
        <v>9</v>
      </c>
      <c r="AH323" s="71" t="s">
        <v>2169</v>
      </c>
      <c r="AI323" s="198"/>
      <c r="AJ323" s="199"/>
      <c r="AK323" s="68"/>
    </row>
    <row r="324" spans="1:37">
      <c r="A324" s="192">
        <v>40774</v>
      </c>
      <c r="B324" s="73" t="s">
        <v>264</v>
      </c>
      <c r="C324" s="71" t="s">
        <v>469</v>
      </c>
      <c r="D324" s="72">
        <v>0.10416666666666667</v>
      </c>
      <c r="E324" s="73" t="s">
        <v>2233</v>
      </c>
      <c r="F324" s="73" t="s">
        <v>2234</v>
      </c>
      <c r="G324" s="81" t="s">
        <v>2235</v>
      </c>
      <c r="H324" s="81" t="s">
        <v>2236</v>
      </c>
      <c r="I324" s="71">
        <v>3804</v>
      </c>
      <c r="J324" s="72">
        <v>0.125</v>
      </c>
      <c r="K324" s="73" t="s">
        <v>2238</v>
      </c>
      <c r="L324" s="73" t="s">
        <v>2239</v>
      </c>
      <c r="M324" s="81" t="s">
        <v>2240</v>
      </c>
      <c r="N324" s="81" t="s">
        <v>2241</v>
      </c>
      <c r="O324" s="71">
        <v>3802</v>
      </c>
      <c r="P324" s="193">
        <v>2.0833333333333329E-2</v>
      </c>
      <c r="Q324" s="194">
        <v>0</v>
      </c>
      <c r="R324" s="195">
        <v>4.153211812204181</v>
      </c>
      <c r="S324" s="196">
        <v>309</v>
      </c>
      <c r="T324" s="197">
        <v>5</v>
      </c>
      <c r="U324" s="75" t="s">
        <v>2242</v>
      </c>
      <c r="V324" s="73" t="s">
        <v>1916</v>
      </c>
      <c r="W324" s="74">
        <v>36</v>
      </c>
      <c r="X324" s="75">
        <v>5880</v>
      </c>
      <c r="Y324" s="76">
        <v>9</v>
      </c>
      <c r="Z324" s="77" t="s">
        <v>797</v>
      </c>
      <c r="AA324" s="73" t="s">
        <v>778</v>
      </c>
      <c r="AB324" s="78" t="s">
        <v>1172</v>
      </c>
      <c r="AC324" s="78" t="s">
        <v>95</v>
      </c>
      <c r="AD324" s="79"/>
      <c r="AE324" s="78">
        <v>4</v>
      </c>
      <c r="AF324" s="80" t="s">
        <v>1165</v>
      </c>
      <c r="AG324" s="81">
        <v>16</v>
      </c>
      <c r="AH324" s="71" t="s">
        <v>2169</v>
      </c>
      <c r="AI324" s="204"/>
      <c r="AJ324" s="198" t="s">
        <v>2243</v>
      </c>
      <c r="AK324" s="68"/>
    </row>
    <row r="325" spans="1:37">
      <c r="A325" s="192">
        <v>40774</v>
      </c>
      <c r="B325" s="73" t="s">
        <v>264</v>
      </c>
      <c r="C325" s="71" t="s">
        <v>469</v>
      </c>
      <c r="D325" s="72">
        <v>0.125</v>
      </c>
      <c r="E325" s="73" t="s">
        <v>2238</v>
      </c>
      <c r="F325" s="73" t="s">
        <v>2239</v>
      </c>
      <c r="G325" s="81" t="s">
        <v>2240</v>
      </c>
      <c r="H325" s="81" t="s">
        <v>2241</v>
      </c>
      <c r="I325" s="71">
        <v>3802</v>
      </c>
      <c r="J325" s="72">
        <v>0.14583333333333334</v>
      </c>
      <c r="K325" s="73" t="s">
        <v>2244</v>
      </c>
      <c r="L325" s="73" t="s">
        <v>2245</v>
      </c>
      <c r="M325" s="81" t="s">
        <v>2246</v>
      </c>
      <c r="N325" s="81" t="s">
        <v>2247</v>
      </c>
      <c r="O325" s="71">
        <v>3801</v>
      </c>
      <c r="P325" s="193">
        <v>2.0833333333333343E-2</v>
      </c>
      <c r="Q325" s="194">
        <v>0</v>
      </c>
      <c r="R325" s="195">
        <v>4.4357982587148923</v>
      </c>
      <c r="S325" s="196">
        <v>98</v>
      </c>
      <c r="T325" s="197">
        <v>5</v>
      </c>
      <c r="U325" s="75" t="s">
        <v>2242</v>
      </c>
      <c r="V325" s="73" t="s">
        <v>1916</v>
      </c>
      <c r="W325" s="74">
        <v>36</v>
      </c>
      <c r="X325" s="75">
        <v>5880</v>
      </c>
      <c r="Y325" s="76">
        <v>9</v>
      </c>
      <c r="Z325" s="77" t="s">
        <v>797</v>
      </c>
      <c r="AA325" s="73" t="s">
        <v>778</v>
      </c>
      <c r="AB325" s="78" t="s">
        <v>1172</v>
      </c>
      <c r="AC325" s="78" t="s">
        <v>95</v>
      </c>
      <c r="AD325" s="79"/>
      <c r="AE325" s="78">
        <v>4</v>
      </c>
      <c r="AF325" s="80" t="s">
        <v>1165</v>
      </c>
      <c r="AG325" s="81">
        <v>16</v>
      </c>
      <c r="AH325" s="71" t="s">
        <v>2169</v>
      </c>
      <c r="AI325" s="204"/>
      <c r="AJ325" s="199"/>
      <c r="AK325" s="68"/>
    </row>
    <row r="326" spans="1:37">
      <c r="A326" s="192">
        <v>40774</v>
      </c>
      <c r="B326" s="73" t="s">
        <v>264</v>
      </c>
      <c r="C326" s="71" t="s">
        <v>469</v>
      </c>
      <c r="D326" s="72">
        <v>0.14583333333333334</v>
      </c>
      <c r="E326" s="73" t="s">
        <v>2244</v>
      </c>
      <c r="F326" s="73" t="s">
        <v>2245</v>
      </c>
      <c r="G326" s="81" t="s">
        <v>2246</v>
      </c>
      <c r="H326" s="81" t="s">
        <v>2247</v>
      </c>
      <c r="I326" s="71">
        <v>3801</v>
      </c>
      <c r="J326" s="72">
        <v>0.16666666666666666</v>
      </c>
      <c r="K326" s="73" t="s">
        <v>2248</v>
      </c>
      <c r="L326" s="73" t="s">
        <v>2249</v>
      </c>
      <c r="M326" s="81" t="s">
        <v>2250</v>
      </c>
      <c r="N326" s="81" t="s">
        <v>2251</v>
      </c>
      <c r="O326" s="71">
        <v>3800</v>
      </c>
      <c r="P326" s="193">
        <v>2.0833333333333315E-2</v>
      </c>
      <c r="Q326" s="194">
        <v>0</v>
      </c>
      <c r="R326" s="195">
        <v>3.4124634834172727</v>
      </c>
      <c r="S326" s="196">
        <v>109</v>
      </c>
      <c r="T326" s="197">
        <v>5</v>
      </c>
      <c r="U326" s="75" t="s">
        <v>2242</v>
      </c>
      <c r="V326" s="73" t="s">
        <v>1916</v>
      </c>
      <c r="W326" s="74">
        <v>36</v>
      </c>
      <c r="X326" s="75">
        <v>5880</v>
      </c>
      <c r="Y326" s="76">
        <v>9</v>
      </c>
      <c r="Z326" s="77" t="s">
        <v>95</v>
      </c>
      <c r="AA326" s="73" t="s">
        <v>778</v>
      </c>
      <c r="AB326" s="78" t="s">
        <v>1172</v>
      </c>
      <c r="AC326" s="78" t="s">
        <v>95</v>
      </c>
      <c r="AD326" s="79"/>
      <c r="AE326" s="78">
        <v>4</v>
      </c>
      <c r="AF326" s="80" t="s">
        <v>1165</v>
      </c>
      <c r="AG326" s="81">
        <v>19</v>
      </c>
      <c r="AH326" s="71" t="s">
        <v>2214</v>
      </c>
      <c r="AI326" s="204"/>
      <c r="AJ326" s="199"/>
      <c r="AK326" s="68"/>
    </row>
    <row r="327" spans="1:37">
      <c r="A327" s="192">
        <v>40774</v>
      </c>
      <c r="B327" s="73" t="s">
        <v>278</v>
      </c>
      <c r="C327" s="71" t="s">
        <v>469</v>
      </c>
      <c r="D327" s="72">
        <v>0.16666666666666666</v>
      </c>
      <c r="E327" s="73" t="s">
        <v>2248</v>
      </c>
      <c r="F327" s="73" t="s">
        <v>2249</v>
      </c>
      <c r="G327" s="81" t="s">
        <v>2250</v>
      </c>
      <c r="H327" s="81" t="s">
        <v>2251</v>
      </c>
      <c r="I327" s="71">
        <v>3800</v>
      </c>
      <c r="J327" s="72">
        <v>0.1875</v>
      </c>
      <c r="K327" s="73" t="s">
        <v>2252</v>
      </c>
      <c r="L327" s="73" t="s">
        <v>2253</v>
      </c>
      <c r="M327" s="81" t="s">
        <v>2254</v>
      </c>
      <c r="N327" s="81" t="s">
        <v>2255</v>
      </c>
      <c r="O327" s="71">
        <v>3802</v>
      </c>
      <c r="P327" s="193">
        <v>2.0833333333333343E-2</v>
      </c>
      <c r="Q327" s="194">
        <v>0</v>
      </c>
      <c r="R327" s="195">
        <v>4.559856025702242</v>
      </c>
      <c r="S327" s="196">
        <v>101</v>
      </c>
      <c r="T327" s="197">
        <v>4</v>
      </c>
      <c r="U327" s="75" t="s">
        <v>2242</v>
      </c>
      <c r="V327" s="73" t="s">
        <v>1916</v>
      </c>
      <c r="W327" s="74">
        <v>36</v>
      </c>
      <c r="X327" s="75">
        <v>5880</v>
      </c>
      <c r="Y327" s="76">
        <v>9</v>
      </c>
      <c r="Z327" s="77" t="s">
        <v>95</v>
      </c>
      <c r="AA327" s="73" t="s">
        <v>778</v>
      </c>
      <c r="AB327" s="78" t="s">
        <v>1172</v>
      </c>
      <c r="AC327" s="78" t="s">
        <v>95</v>
      </c>
      <c r="AD327" s="79"/>
      <c r="AE327" s="78">
        <v>4</v>
      </c>
      <c r="AF327" s="80" t="s">
        <v>1165</v>
      </c>
      <c r="AG327" s="81">
        <v>17</v>
      </c>
      <c r="AH327" s="71" t="s">
        <v>2214</v>
      </c>
      <c r="AI327" s="204"/>
      <c r="AJ327" s="198" t="s">
        <v>2220</v>
      </c>
      <c r="AK327" s="68"/>
    </row>
    <row r="328" spans="1:37">
      <c r="A328" s="192">
        <v>40774</v>
      </c>
      <c r="B328" s="73" t="s">
        <v>278</v>
      </c>
      <c r="C328" s="71" t="s">
        <v>469</v>
      </c>
      <c r="D328" s="72">
        <v>0.1875</v>
      </c>
      <c r="E328" s="73" t="s">
        <v>2252</v>
      </c>
      <c r="F328" s="73" t="s">
        <v>2253</v>
      </c>
      <c r="G328" s="81" t="s">
        <v>2254</v>
      </c>
      <c r="H328" s="81" t="s">
        <v>2255</v>
      </c>
      <c r="I328" s="71">
        <v>3802</v>
      </c>
      <c r="J328" s="72">
        <v>0.20833333333333334</v>
      </c>
      <c r="K328" s="73" t="s">
        <v>2256</v>
      </c>
      <c r="L328" s="73" t="s">
        <v>2257</v>
      </c>
      <c r="M328" s="81" t="s">
        <v>2258</v>
      </c>
      <c r="N328" s="81" t="s">
        <v>2259</v>
      </c>
      <c r="O328" s="71">
        <v>3808</v>
      </c>
      <c r="P328" s="193">
        <v>2.0833333333333343E-2</v>
      </c>
      <c r="Q328" s="194">
        <v>0</v>
      </c>
      <c r="R328" s="195">
        <v>4.7505531264352321</v>
      </c>
      <c r="S328" s="196">
        <v>98</v>
      </c>
      <c r="T328" s="197">
        <v>4</v>
      </c>
      <c r="U328" s="75" t="s">
        <v>2242</v>
      </c>
      <c r="V328" s="73" t="s">
        <v>1916</v>
      </c>
      <c r="W328" s="74">
        <v>36</v>
      </c>
      <c r="X328" s="75">
        <v>5880</v>
      </c>
      <c r="Y328" s="76">
        <v>9</v>
      </c>
      <c r="Z328" s="77" t="s">
        <v>95</v>
      </c>
      <c r="AA328" s="73" t="s">
        <v>778</v>
      </c>
      <c r="AB328" s="79" t="s">
        <v>1172</v>
      </c>
      <c r="AC328" s="79" t="s">
        <v>95</v>
      </c>
      <c r="AD328" s="79"/>
      <c r="AE328" s="78">
        <v>5</v>
      </c>
      <c r="AF328" s="201" t="s">
        <v>1165</v>
      </c>
      <c r="AG328" s="81">
        <v>16</v>
      </c>
      <c r="AH328" s="205" t="s">
        <v>2214</v>
      </c>
      <c r="AI328" s="204"/>
      <c r="AJ328" s="199"/>
      <c r="AK328" s="68"/>
    </row>
    <row r="329" spans="1:37">
      <c r="A329" s="192">
        <v>40774</v>
      </c>
      <c r="B329" s="73" t="s">
        <v>386</v>
      </c>
      <c r="C329" s="71" t="s">
        <v>2260</v>
      </c>
      <c r="D329" s="72">
        <v>0.20833333333333334</v>
      </c>
      <c r="E329" s="73" t="s">
        <v>2256</v>
      </c>
      <c r="F329" s="73" t="s">
        <v>2257</v>
      </c>
      <c r="G329" s="81" t="s">
        <v>2258</v>
      </c>
      <c r="H329" s="81" t="s">
        <v>2259</v>
      </c>
      <c r="I329" s="71">
        <v>3808</v>
      </c>
      <c r="J329" s="72">
        <v>0.23055555555555554</v>
      </c>
      <c r="K329" s="73" t="s">
        <v>2261</v>
      </c>
      <c r="L329" s="73" t="s">
        <v>2262</v>
      </c>
      <c r="M329" s="81" t="s">
        <v>2263</v>
      </c>
      <c r="N329" s="81" t="s">
        <v>2264</v>
      </c>
      <c r="O329" s="71">
        <v>3806</v>
      </c>
      <c r="P329" s="193">
        <v>2.2222222222222199E-2</v>
      </c>
      <c r="Q329" s="194">
        <v>0</v>
      </c>
      <c r="R329" s="195">
        <v>4.03081238510552</v>
      </c>
      <c r="S329" s="196">
        <v>95</v>
      </c>
      <c r="T329" s="197">
        <v>4</v>
      </c>
      <c r="U329" s="75" t="s">
        <v>2242</v>
      </c>
      <c r="V329" s="73" t="s">
        <v>1916</v>
      </c>
      <c r="W329" s="74">
        <v>36</v>
      </c>
      <c r="X329" s="75">
        <v>5880</v>
      </c>
      <c r="Y329" s="76">
        <v>9</v>
      </c>
      <c r="Z329" s="77" t="s">
        <v>95</v>
      </c>
      <c r="AA329" s="73" t="s">
        <v>778</v>
      </c>
      <c r="AB329" s="78" t="s">
        <v>902</v>
      </c>
      <c r="AC329" s="79" t="s">
        <v>95</v>
      </c>
      <c r="AD329" s="79"/>
      <c r="AE329" s="78">
        <v>5</v>
      </c>
      <c r="AF329" s="201" t="s">
        <v>1165</v>
      </c>
      <c r="AG329" s="81">
        <v>18</v>
      </c>
      <c r="AH329" s="205" t="s">
        <v>2214</v>
      </c>
      <c r="AI329" s="204"/>
      <c r="AJ329" s="199"/>
      <c r="AK329" s="68"/>
    </row>
    <row r="330" spans="1:37">
      <c r="A330" s="192">
        <v>40774</v>
      </c>
      <c r="B330" s="73" t="s">
        <v>386</v>
      </c>
      <c r="C330" s="71" t="s">
        <v>2260</v>
      </c>
      <c r="D330" s="72">
        <v>0.23055555555555554</v>
      </c>
      <c r="E330" s="73" t="s">
        <v>2261</v>
      </c>
      <c r="F330" s="73" t="s">
        <v>2262</v>
      </c>
      <c r="G330" s="81" t="s">
        <v>2263</v>
      </c>
      <c r="H330" s="81" t="s">
        <v>2264</v>
      </c>
      <c r="I330" s="71">
        <v>3806</v>
      </c>
      <c r="J330" s="72">
        <v>0.25138888888888888</v>
      </c>
      <c r="K330" s="73" t="s">
        <v>2265</v>
      </c>
      <c r="L330" s="73" t="s">
        <v>2266</v>
      </c>
      <c r="M330" s="81" t="s">
        <v>2267</v>
      </c>
      <c r="N330" s="81" t="s">
        <v>2268</v>
      </c>
      <c r="O330" s="71">
        <v>3814</v>
      </c>
      <c r="P330" s="193">
        <v>2.0833333333333343E-2</v>
      </c>
      <c r="Q330" s="194">
        <v>0</v>
      </c>
      <c r="R330" s="195">
        <v>4.0767572506966072</v>
      </c>
      <c r="S330" s="196">
        <v>90</v>
      </c>
      <c r="T330" s="197">
        <v>5</v>
      </c>
      <c r="U330" s="75" t="s">
        <v>2242</v>
      </c>
      <c r="V330" s="73" t="s">
        <v>1916</v>
      </c>
      <c r="W330" s="74">
        <v>36</v>
      </c>
      <c r="X330" s="75">
        <v>5880</v>
      </c>
      <c r="Y330" s="76">
        <v>9</v>
      </c>
      <c r="Z330" s="77" t="s">
        <v>95</v>
      </c>
      <c r="AA330" s="73" t="s">
        <v>778</v>
      </c>
      <c r="AB330" s="78" t="s">
        <v>902</v>
      </c>
      <c r="AC330" s="78" t="s">
        <v>95</v>
      </c>
      <c r="AD330" s="79"/>
      <c r="AE330" s="78">
        <v>5</v>
      </c>
      <c r="AF330" s="201" t="s">
        <v>1165</v>
      </c>
      <c r="AG330" s="81">
        <v>20</v>
      </c>
      <c r="AH330" s="71" t="s">
        <v>2214</v>
      </c>
      <c r="AI330" s="204"/>
      <c r="AJ330" s="199"/>
      <c r="AK330" s="68"/>
    </row>
    <row r="331" spans="1:37">
      <c r="A331" s="192">
        <v>40774</v>
      </c>
      <c r="B331" s="73" t="s">
        <v>330</v>
      </c>
      <c r="C331" s="71" t="s">
        <v>76</v>
      </c>
      <c r="D331" s="72">
        <v>0.25138888888888888</v>
      </c>
      <c r="E331" s="73" t="s">
        <v>2265</v>
      </c>
      <c r="F331" s="73" t="s">
        <v>2266</v>
      </c>
      <c r="G331" s="81" t="s">
        <v>2267</v>
      </c>
      <c r="H331" s="81" t="s">
        <v>2268</v>
      </c>
      <c r="I331" s="71">
        <v>3814</v>
      </c>
      <c r="J331" s="72">
        <v>0.26944444444444443</v>
      </c>
      <c r="K331" s="73" t="s">
        <v>2269</v>
      </c>
      <c r="L331" s="73" t="s">
        <v>2270</v>
      </c>
      <c r="M331" s="81" t="s">
        <v>2271</v>
      </c>
      <c r="N331" s="81" t="s">
        <v>2272</v>
      </c>
      <c r="O331" s="71">
        <v>3804</v>
      </c>
      <c r="P331" s="193">
        <v>1.8055555555555547E-2</v>
      </c>
      <c r="Q331" s="194">
        <v>0</v>
      </c>
      <c r="R331" s="195">
        <v>3.3628218559257861</v>
      </c>
      <c r="S331" s="196">
        <v>90</v>
      </c>
      <c r="T331" s="197">
        <v>5</v>
      </c>
      <c r="U331" s="75" t="s">
        <v>2242</v>
      </c>
      <c r="V331" s="73" t="s">
        <v>1916</v>
      </c>
      <c r="W331" s="74">
        <v>36</v>
      </c>
      <c r="X331" s="75">
        <v>5880</v>
      </c>
      <c r="Y331" s="76">
        <v>9</v>
      </c>
      <c r="Z331" s="77" t="s">
        <v>95</v>
      </c>
      <c r="AA331" s="73" t="s">
        <v>778</v>
      </c>
      <c r="AB331" s="78" t="s">
        <v>902</v>
      </c>
      <c r="AC331" s="79" t="s">
        <v>95</v>
      </c>
      <c r="AD331" s="79"/>
      <c r="AE331" s="78">
        <v>5</v>
      </c>
      <c r="AF331" s="201" t="s">
        <v>1165</v>
      </c>
      <c r="AG331" s="81">
        <v>19</v>
      </c>
      <c r="AH331" s="205" t="s">
        <v>2214</v>
      </c>
      <c r="AI331" s="204"/>
      <c r="AJ331" s="199"/>
      <c r="AK331" s="68"/>
    </row>
    <row r="332" spans="1:37">
      <c r="A332" s="192">
        <v>40774</v>
      </c>
      <c r="B332" s="73" t="s">
        <v>330</v>
      </c>
      <c r="C332" s="71" t="s">
        <v>76</v>
      </c>
      <c r="D332" s="72">
        <v>0.26944444444444443</v>
      </c>
      <c r="E332" s="73" t="s">
        <v>2269</v>
      </c>
      <c r="F332" s="73" t="s">
        <v>2270</v>
      </c>
      <c r="G332" s="81" t="s">
        <v>2271</v>
      </c>
      <c r="H332" s="81" t="s">
        <v>2272</v>
      </c>
      <c r="I332" s="71">
        <v>3804</v>
      </c>
      <c r="J332" s="72">
        <v>0.29375000000000001</v>
      </c>
      <c r="K332" s="73" t="s">
        <v>2273</v>
      </c>
      <c r="L332" s="73" t="s">
        <v>2274</v>
      </c>
      <c r="M332" s="81" t="s">
        <v>2275</v>
      </c>
      <c r="N332" s="81" t="s">
        <v>2276</v>
      </c>
      <c r="O332" s="71">
        <v>3802</v>
      </c>
      <c r="P332" s="193">
        <v>2.430555555555558E-2</v>
      </c>
      <c r="Q332" s="194">
        <v>0</v>
      </c>
      <c r="R332" s="195">
        <v>4.6540796607409023</v>
      </c>
      <c r="S332" s="196">
        <v>92</v>
      </c>
      <c r="T332" s="197">
        <v>5</v>
      </c>
      <c r="U332" s="75" t="s">
        <v>2242</v>
      </c>
      <c r="V332" s="73" t="s">
        <v>1916</v>
      </c>
      <c r="W332" s="74">
        <v>36</v>
      </c>
      <c r="X332" s="75">
        <v>5880</v>
      </c>
      <c r="Y332" s="76">
        <v>9</v>
      </c>
      <c r="Z332" s="77" t="s">
        <v>95</v>
      </c>
      <c r="AA332" s="73" t="s">
        <v>778</v>
      </c>
      <c r="AB332" s="78" t="s">
        <v>902</v>
      </c>
      <c r="AC332" s="78" t="s">
        <v>95</v>
      </c>
      <c r="AD332" s="79"/>
      <c r="AE332" s="78">
        <v>5</v>
      </c>
      <c r="AF332" s="201" t="s">
        <v>1165</v>
      </c>
      <c r="AG332" s="81">
        <v>18</v>
      </c>
      <c r="AH332" s="71" t="s">
        <v>2214</v>
      </c>
      <c r="AI332" s="204"/>
      <c r="AJ332" s="199"/>
      <c r="AK332" s="68"/>
    </row>
    <row r="333" spans="1:37">
      <c r="A333" s="192">
        <v>40774</v>
      </c>
      <c r="B333" s="73" t="s">
        <v>330</v>
      </c>
      <c r="C333" s="71" t="s">
        <v>76</v>
      </c>
      <c r="D333" s="72">
        <v>0.29375000000000001</v>
      </c>
      <c r="E333" s="73" t="s">
        <v>2273</v>
      </c>
      <c r="F333" s="73" t="s">
        <v>2274</v>
      </c>
      <c r="G333" s="81" t="s">
        <v>2275</v>
      </c>
      <c r="H333" s="81" t="s">
        <v>2276</v>
      </c>
      <c r="I333" s="71">
        <v>3802</v>
      </c>
      <c r="J333" s="72">
        <v>0.33333333333333331</v>
      </c>
      <c r="K333" s="73" t="s">
        <v>2277</v>
      </c>
      <c r="L333" s="73" t="s">
        <v>2278</v>
      </c>
      <c r="M333" s="81" t="s">
        <v>2279</v>
      </c>
      <c r="N333" s="81" t="s">
        <v>2280</v>
      </c>
      <c r="O333" s="71">
        <v>3810</v>
      </c>
      <c r="P333" s="193">
        <v>3.9583333333333304E-2</v>
      </c>
      <c r="Q333" s="194">
        <v>0</v>
      </c>
      <c r="R333" s="195">
        <v>6.2335505576598624</v>
      </c>
      <c r="S333" s="196">
        <v>95</v>
      </c>
      <c r="T333" s="197">
        <v>5</v>
      </c>
      <c r="U333" s="75" t="s">
        <v>2242</v>
      </c>
      <c r="V333" s="73" t="s">
        <v>1916</v>
      </c>
      <c r="W333" s="74">
        <v>36</v>
      </c>
      <c r="X333" s="75">
        <v>5880</v>
      </c>
      <c r="Y333" s="76">
        <v>9</v>
      </c>
      <c r="Z333" s="77" t="s">
        <v>95</v>
      </c>
      <c r="AA333" s="73" t="s">
        <v>778</v>
      </c>
      <c r="AB333" s="78" t="s">
        <v>902</v>
      </c>
      <c r="AC333" s="78" t="s">
        <v>95</v>
      </c>
      <c r="AD333" s="79"/>
      <c r="AE333" s="78">
        <v>5</v>
      </c>
      <c r="AF333" s="201" t="s">
        <v>1165</v>
      </c>
      <c r="AG333" s="81">
        <v>20</v>
      </c>
      <c r="AH333" s="71" t="s">
        <v>2214</v>
      </c>
      <c r="AI333" s="204"/>
      <c r="AJ333" s="199"/>
      <c r="AK333" s="68"/>
    </row>
    <row r="334" spans="1:37">
      <c r="A334" s="192">
        <v>40774</v>
      </c>
      <c r="B334" s="73" t="s">
        <v>394</v>
      </c>
      <c r="C334" s="71" t="s">
        <v>76</v>
      </c>
      <c r="D334" s="72">
        <v>0.6875</v>
      </c>
      <c r="E334" s="73" t="s">
        <v>2281</v>
      </c>
      <c r="F334" s="73" t="s">
        <v>2282</v>
      </c>
      <c r="G334" s="94" t="s">
        <v>2283</v>
      </c>
      <c r="H334" s="94" t="s">
        <v>2284</v>
      </c>
      <c r="I334" s="71">
        <v>3815</v>
      </c>
      <c r="J334" s="72">
        <v>0.71319444444444446</v>
      </c>
      <c r="K334" s="73" t="s">
        <v>2285</v>
      </c>
      <c r="L334" s="73" t="s">
        <v>2286</v>
      </c>
      <c r="M334" s="94" t="s">
        <v>2287</v>
      </c>
      <c r="N334" s="94" t="s">
        <v>2288</v>
      </c>
      <c r="O334" s="71">
        <v>3806</v>
      </c>
      <c r="P334" s="193" t="s">
        <v>193</v>
      </c>
      <c r="Q334" s="194" t="s">
        <v>193</v>
      </c>
      <c r="R334" s="195">
        <v>4.1720733105912959</v>
      </c>
      <c r="S334" s="196">
        <v>265</v>
      </c>
      <c r="T334" s="197">
        <v>5</v>
      </c>
      <c r="U334" s="75" t="s">
        <v>2289</v>
      </c>
      <c r="V334" s="73" t="s">
        <v>1916</v>
      </c>
      <c r="W334" s="74">
        <v>36</v>
      </c>
      <c r="X334" s="75">
        <v>5880</v>
      </c>
      <c r="Y334" s="76">
        <v>9</v>
      </c>
      <c r="Z334" s="77" t="s">
        <v>95</v>
      </c>
      <c r="AA334" s="73" t="s">
        <v>778</v>
      </c>
      <c r="AB334" s="78" t="s">
        <v>902</v>
      </c>
      <c r="AC334" s="78" t="s">
        <v>95</v>
      </c>
      <c r="AD334" s="79"/>
      <c r="AE334" s="78">
        <v>5</v>
      </c>
      <c r="AF334" s="80" t="s">
        <v>1165</v>
      </c>
      <c r="AG334" s="81">
        <v>11</v>
      </c>
      <c r="AH334" s="71" t="s">
        <v>1087</v>
      </c>
      <c r="AI334" s="204"/>
      <c r="AJ334" s="199"/>
      <c r="AK334" s="68"/>
    </row>
    <row r="335" spans="1:37">
      <c r="A335" s="192">
        <v>40774</v>
      </c>
      <c r="B335" s="73" t="s">
        <v>216</v>
      </c>
      <c r="C335" s="71" t="s">
        <v>76</v>
      </c>
      <c r="D335" s="72">
        <v>0.71319444444444446</v>
      </c>
      <c r="E335" s="73" t="s">
        <v>2285</v>
      </c>
      <c r="F335" s="73" t="s">
        <v>2286</v>
      </c>
      <c r="G335" s="94" t="s">
        <v>2287</v>
      </c>
      <c r="H335" s="94" t="s">
        <v>2288</v>
      </c>
      <c r="I335" s="71">
        <v>3806</v>
      </c>
      <c r="J335" s="72">
        <v>0.73055555555555562</v>
      </c>
      <c r="K335" s="73" t="s">
        <v>2290</v>
      </c>
      <c r="L335" s="73" t="s">
        <v>2291</v>
      </c>
      <c r="M335" s="94" t="s">
        <v>2292</v>
      </c>
      <c r="N335" s="94" t="s">
        <v>2293</v>
      </c>
      <c r="O335" s="71">
        <v>3816</v>
      </c>
      <c r="P335" s="193" t="s">
        <v>193</v>
      </c>
      <c r="Q335" s="194" t="s">
        <v>193</v>
      </c>
      <c r="R335" s="195">
        <v>3.6799459910340033</v>
      </c>
      <c r="S335" s="196">
        <v>265</v>
      </c>
      <c r="T335" s="197">
        <v>5</v>
      </c>
      <c r="U335" s="75" t="s">
        <v>2289</v>
      </c>
      <c r="V335" s="73" t="s">
        <v>1916</v>
      </c>
      <c r="W335" s="74">
        <v>36</v>
      </c>
      <c r="X335" s="75">
        <v>5880</v>
      </c>
      <c r="Y335" s="76">
        <v>9</v>
      </c>
      <c r="Z335" s="77" t="s">
        <v>95</v>
      </c>
      <c r="AA335" s="73" t="s">
        <v>778</v>
      </c>
      <c r="AB335" s="78" t="s">
        <v>902</v>
      </c>
      <c r="AC335" s="78" t="s">
        <v>95</v>
      </c>
      <c r="AD335" s="79"/>
      <c r="AE335" s="78">
        <v>5</v>
      </c>
      <c r="AF335" s="80" t="s">
        <v>1165</v>
      </c>
      <c r="AG335" s="81">
        <v>11</v>
      </c>
      <c r="AH335" s="71" t="s">
        <v>1943</v>
      </c>
      <c r="AI335" s="204"/>
      <c r="AJ335" s="199"/>
      <c r="AK335" s="68"/>
    </row>
    <row r="336" spans="1:37">
      <c r="A336" s="206">
        <v>40774</v>
      </c>
      <c r="B336" s="207" t="s">
        <v>216</v>
      </c>
      <c r="C336" s="208" t="s">
        <v>76</v>
      </c>
      <c r="D336" s="209">
        <v>0.73055555555555562</v>
      </c>
      <c r="E336" s="207" t="s">
        <v>2290</v>
      </c>
      <c r="F336" s="207" t="s">
        <v>2291</v>
      </c>
      <c r="G336" s="94" t="s">
        <v>2292</v>
      </c>
      <c r="H336" s="94" t="s">
        <v>2293</v>
      </c>
      <c r="I336" s="71">
        <v>3816</v>
      </c>
      <c r="J336" s="72">
        <v>0.75</v>
      </c>
      <c r="K336" s="73" t="s">
        <v>2294</v>
      </c>
      <c r="L336" s="73" t="s">
        <v>2295</v>
      </c>
      <c r="M336" s="94" t="s">
        <v>2296</v>
      </c>
      <c r="N336" s="94" t="s">
        <v>2297</v>
      </c>
      <c r="O336" s="71">
        <v>3813</v>
      </c>
      <c r="P336" s="83">
        <v>1.9444444444444375E-2</v>
      </c>
      <c r="Q336" s="84">
        <v>1.9444444442342501E-2</v>
      </c>
      <c r="R336" s="210">
        <v>4.047337884108086</v>
      </c>
      <c r="S336" s="196">
        <v>260</v>
      </c>
      <c r="T336" s="197">
        <v>5</v>
      </c>
      <c r="U336" s="75" t="s">
        <v>2289</v>
      </c>
      <c r="V336" s="73" t="s">
        <v>1916</v>
      </c>
      <c r="W336" s="74">
        <v>36</v>
      </c>
      <c r="X336" s="75">
        <v>5880</v>
      </c>
      <c r="Y336" s="76">
        <v>9</v>
      </c>
      <c r="Z336" s="77" t="s">
        <v>95</v>
      </c>
      <c r="AA336" s="73" t="s">
        <v>778</v>
      </c>
      <c r="AB336" s="78" t="s">
        <v>902</v>
      </c>
      <c r="AC336" s="78" t="s">
        <v>95</v>
      </c>
      <c r="AD336" s="79"/>
      <c r="AE336" s="78">
        <v>5</v>
      </c>
      <c r="AF336" s="80" t="s">
        <v>1165</v>
      </c>
      <c r="AG336" s="81">
        <v>8</v>
      </c>
      <c r="AH336" s="71" t="s">
        <v>1087</v>
      </c>
      <c r="AI336" s="95">
        <v>28</v>
      </c>
      <c r="AJ336" s="99" t="s">
        <v>2298</v>
      </c>
      <c r="AK336" s="68"/>
    </row>
    <row r="337" spans="1:37">
      <c r="A337" s="211">
        <v>40774</v>
      </c>
      <c r="B337" s="212" t="s">
        <v>147</v>
      </c>
      <c r="C337" s="213" t="s">
        <v>76</v>
      </c>
      <c r="D337" s="214">
        <v>0.75</v>
      </c>
      <c r="E337" s="215" t="s">
        <v>2294</v>
      </c>
      <c r="F337" s="215" t="s">
        <v>2295</v>
      </c>
      <c r="G337" s="99" t="s">
        <v>2296</v>
      </c>
      <c r="H337" s="94" t="s">
        <v>2297</v>
      </c>
      <c r="I337" s="208">
        <v>3813</v>
      </c>
      <c r="J337" s="209">
        <v>0.77083333333333337</v>
      </c>
      <c r="K337" s="207" t="s">
        <v>2299</v>
      </c>
      <c r="L337" s="207" t="s">
        <v>2300</v>
      </c>
      <c r="M337" s="94" t="s">
        <v>2301</v>
      </c>
      <c r="N337" s="94" t="s">
        <v>2302</v>
      </c>
      <c r="O337" s="208">
        <v>3819</v>
      </c>
      <c r="P337" s="83">
        <v>2.083333333333337E-2</v>
      </c>
      <c r="Q337" s="84">
        <v>2.0833333335758653E-2</v>
      </c>
      <c r="R337" s="210">
        <v>110.93850315346722</v>
      </c>
      <c r="S337" s="216">
        <v>261</v>
      </c>
      <c r="T337" s="217">
        <v>5</v>
      </c>
      <c r="U337" s="75" t="s">
        <v>2289</v>
      </c>
      <c r="V337" s="73" t="s">
        <v>1916</v>
      </c>
      <c r="W337" s="218">
        <v>36</v>
      </c>
      <c r="X337" s="219">
        <v>5880</v>
      </c>
      <c r="Y337" s="220">
        <v>9</v>
      </c>
      <c r="Z337" s="221" t="s">
        <v>95</v>
      </c>
      <c r="AA337" s="207" t="s">
        <v>778</v>
      </c>
      <c r="AB337" s="222" t="s">
        <v>902</v>
      </c>
      <c r="AC337" s="222" t="s">
        <v>95</v>
      </c>
      <c r="AD337" s="223"/>
      <c r="AE337" s="222">
        <v>5</v>
      </c>
      <c r="AF337" s="224" t="s">
        <v>1165</v>
      </c>
      <c r="AG337" s="225">
        <v>8</v>
      </c>
      <c r="AH337" s="208" t="s">
        <v>1087</v>
      </c>
      <c r="AI337" s="95"/>
      <c r="AJ337" s="99"/>
      <c r="AK337" s="68"/>
    </row>
    <row r="338" spans="1:37">
      <c r="A338" s="211">
        <v>40774</v>
      </c>
      <c r="B338" s="212" t="s">
        <v>147</v>
      </c>
      <c r="C338" s="213" t="s">
        <v>76</v>
      </c>
      <c r="D338" s="214">
        <v>0.77083333333333337</v>
      </c>
      <c r="E338" s="215" t="s">
        <v>2299</v>
      </c>
      <c r="F338" s="215" t="s">
        <v>2300</v>
      </c>
      <c r="G338" s="99" t="s">
        <v>2301</v>
      </c>
      <c r="H338" s="94" t="s">
        <v>2302</v>
      </c>
      <c r="I338" s="215">
        <v>3819</v>
      </c>
      <c r="J338" s="226">
        <v>0.79166666666666696</v>
      </c>
      <c r="K338" s="215" t="s">
        <v>2303</v>
      </c>
      <c r="L338" s="215" t="s">
        <v>2304</v>
      </c>
      <c r="M338" s="94" t="s">
        <v>2305</v>
      </c>
      <c r="N338" s="94" t="s">
        <v>2306</v>
      </c>
      <c r="O338" s="215">
        <v>3807</v>
      </c>
      <c r="P338" s="83">
        <v>2.0833333333333592E-2</v>
      </c>
      <c r="Q338" s="84">
        <v>2.0833333328482695E-2</v>
      </c>
      <c r="R338" s="210">
        <v>111.65214064806199</v>
      </c>
      <c r="S338" s="227">
        <v>266</v>
      </c>
      <c r="T338" s="228">
        <v>5</v>
      </c>
      <c r="U338" s="75" t="s">
        <v>2289</v>
      </c>
      <c r="V338" s="229" t="s">
        <v>1916</v>
      </c>
      <c r="W338" s="230">
        <v>36</v>
      </c>
      <c r="X338" s="231">
        <v>5880</v>
      </c>
      <c r="Y338" s="232">
        <v>9</v>
      </c>
      <c r="Z338" s="233" t="s">
        <v>95</v>
      </c>
      <c r="AA338" s="215" t="s">
        <v>778</v>
      </c>
      <c r="AB338" s="233" t="s">
        <v>902</v>
      </c>
      <c r="AC338" s="233" t="s">
        <v>95</v>
      </c>
      <c r="AD338" s="234"/>
      <c r="AE338" s="233">
        <v>5</v>
      </c>
      <c r="AF338" s="235" t="s">
        <v>1165</v>
      </c>
      <c r="AG338" s="236">
        <v>7</v>
      </c>
      <c r="AH338" s="215" t="s">
        <v>2214</v>
      </c>
      <c r="AI338" s="95"/>
      <c r="AJ338" s="99"/>
      <c r="AK338" s="68"/>
    </row>
    <row r="339" spans="1:37">
      <c r="A339" s="211">
        <v>40774</v>
      </c>
      <c r="B339" s="212" t="s">
        <v>1633</v>
      </c>
      <c r="C339" s="213" t="s">
        <v>76</v>
      </c>
      <c r="D339" s="214">
        <v>0.79166666666666696</v>
      </c>
      <c r="E339" s="215" t="s">
        <v>2303</v>
      </c>
      <c r="F339" s="215" t="s">
        <v>2304</v>
      </c>
      <c r="G339" s="99" t="s">
        <v>2305</v>
      </c>
      <c r="H339" s="94" t="s">
        <v>2306</v>
      </c>
      <c r="I339" s="215">
        <v>3807</v>
      </c>
      <c r="J339" s="237">
        <v>0.81111111111111101</v>
      </c>
      <c r="K339" s="215" t="s">
        <v>2307</v>
      </c>
      <c r="L339" s="215" t="s">
        <v>2308</v>
      </c>
      <c r="M339" s="94" t="s">
        <v>2309</v>
      </c>
      <c r="N339" s="94" t="s">
        <v>2310</v>
      </c>
      <c r="O339" s="215">
        <v>3811</v>
      </c>
      <c r="P339" s="83">
        <v>1.9444444444444042E-2</v>
      </c>
      <c r="Q339" s="84">
        <v>1.9444444449618459E-2</v>
      </c>
      <c r="R339" s="210">
        <v>3.8712801816858629</v>
      </c>
      <c r="S339" s="215">
        <v>263</v>
      </c>
      <c r="T339" s="230">
        <v>5</v>
      </c>
      <c r="U339" s="75" t="s">
        <v>2289</v>
      </c>
      <c r="V339" s="229" t="s">
        <v>1916</v>
      </c>
      <c r="W339" s="230">
        <v>36</v>
      </c>
      <c r="X339" s="231">
        <v>5880</v>
      </c>
      <c r="Y339" s="232">
        <v>9</v>
      </c>
      <c r="Z339" s="233" t="s">
        <v>95</v>
      </c>
      <c r="AA339" s="215" t="s">
        <v>778</v>
      </c>
      <c r="AB339" s="233" t="s">
        <v>902</v>
      </c>
      <c r="AC339" s="233" t="s">
        <v>95</v>
      </c>
      <c r="AD339" s="234"/>
      <c r="AE339" s="233">
        <v>5</v>
      </c>
      <c r="AF339" s="235" t="s">
        <v>1165</v>
      </c>
      <c r="AG339" s="236">
        <v>9</v>
      </c>
      <c r="AH339" s="215" t="s">
        <v>1087</v>
      </c>
      <c r="AI339" s="95"/>
      <c r="AJ339" s="99"/>
      <c r="AK339" s="68"/>
    </row>
    <row r="340" spans="1:37">
      <c r="A340" s="211">
        <v>40774</v>
      </c>
      <c r="B340" s="212" t="s">
        <v>1633</v>
      </c>
      <c r="C340" s="213" t="s">
        <v>76</v>
      </c>
      <c r="D340" s="238">
        <v>0.81111111111111101</v>
      </c>
      <c r="E340" s="215" t="s">
        <v>2307</v>
      </c>
      <c r="F340" s="215" t="s">
        <v>2308</v>
      </c>
      <c r="G340" s="99" t="s">
        <v>2309</v>
      </c>
      <c r="H340" s="94" t="s">
        <v>2310</v>
      </c>
      <c r="I340" s="215">
        <v>3811</v>
      </c>
      <c r="J340" s="237">
        <v>0.83194444444444438</v>
      </c>
      <c r="K340" s="215" t="s">
        <v>2311</v>
      </c>
      <c r="L340" s="215" t="s">
        <v>2312</v>
      </c>
      <c r="M340" s="94" t="s">
        <v>2313</v>
      </c>
      <c r="N340" s="94" t="s">
        <v>2314</v>
      </c>
      <c r="O340" s="215">
        <v>3811</v>
      </c>
      <c r="P340" s="83">
        <v>2.083333333333337E-2</v>
      </c>
      <c r="Q340" s="84">
        <v>2.0833333328482695E-2</v>
      </c>
      <c r="R340" s="210">
        <v>4.3218104698012088</v>
      </c>
      <c r="S340" s="215">
        <v>264</v>
      </c>
      <c r="T340" s="230">
        <v>5</v>
      </c>
      <c r="U340" s="75" t="s">
        <v>2289</v>
      </c>
      <c r="V340" s="229" t="s">
        <v>1916</v>
      </c>
      <c r="W340" s="239">
        <v>36</v>
      </c>
      <c r="X340" s="239">
        <v>5880</v>
      </c>
      <c r="Y340" s="232">
        <v>9</v>
      </c>
      <c r="Z340" s="233" t="s">
        <v>827</v>
      </c>
      <c r="AA340" s="215" t="s">
        <v>778</v>
      </c>
      <c r="AB340" s="233" t="s">
        <v>902</v>
      </c>
      <c r="AC340" s="233" t="s">
        <v>95</v>
      </c>
      <c r="AD340" s="234"/>
      <c r="AE340" s="233">
        <v>5</v>
      </c>
      <c r="AF340" s="235" t="s">
        <v>1165</v>
      </c>
      <c r="AG340" s="236">
        <v>10</v>
      </c>
      <c r="AH340" s="215" t="s">
        <v>1087</v>
      </c>
      <c r="AI340" s="95"/>
      <c r="AJ340" s="99"/>
      <c r="AK340" s="68"/>
    </row>
    <row r="341" spans="1:37">
      <c r="A341" s="240">
        <v>40774</v>
      </c>
      <c r="B341" s="212" t="s">
        <v>147</v>
      </c>
      <c r="C341" s="213" t="s">
        <v>76</v>
      </c>
      <c r="D341" s="238">
        <v>0.83194444444444438</v>
      </c>
      <c r="E341" s="215" t="s">
        <v>2311</v>
      </c>
      <c r="F341" s="215" t="s">
        <v>2312</v>
      </c>
      <c r="G341" s="99" t="s">
        <v>2313</v>
      </c>
      <c r="H341" s="94" t="s">
        <v>2314</v>
      </c>
      <c r="I341" s="215">
        <v>3811</v>
      </c>
      <c r="J341" s="237">
        <v>0.84722222222222221</v>
      </c>
      <c r="K341" s="215" t="s">
        <v>2315</v>
      </c>
      <c r="L341" s="215" t="s">
        <v>2316</v>
      </c>
      <c r="M341" s="94" t="s">
        <v>2317</v>
      </c>
      <c r="N341" s="94" t="s">
        <v>2318</v>
      </c>
      <c r="O341" s="215">
        <v>3812</v>
      </c>
      <c r="P341" s="83">
        <v>1.5277777777777835E-2</v>
      </c>
      <c r="Q341" s="84">
        <v>1.5277777776645962E-2</v>
      </c>
      <c r="R341" s="210">
        <v>6.413925636828445</v>
      </c>
      <c r="S341" s="215">
        <v>265</v>
      </c>
      <c r="T341" s="230">
        <v>4.3</v>
      </c>
      <c r="U341" s="75" t="s">
        <v>2289</v>
      </c>
      <c r="V341" s="229" t="s">
        <v>1916</v>
      </c>
      <c r="W341" s="239">
        <v>36</v>
      </c>
      <c r="X341" s="239">
        <v>5880</v>
      </c>
      <c r="Y341" s="215">
        <v>9</v>
      </c>
      <c r="Z341" s="215" t="s">
        <v>827</v>
      </c>
      <c r="AA341" s="215" t="s">
        <v>778</v>
      </c>
      <c r="AB341" s="215" t="s">
        <v>1172</v>
      </c>
      <c r="AC341" s="215" t="s">
        <v>95</v>
      </c>
      <c r="AD341" s="215"/>
      <c r="AE341" s="215">
        <v>4</v>
      </c>
      <c r="AF341" s="235" t="s">
        <v>1165</v>
      </c>
      <c r="AG341" s="215">
        <v>8</v>
      </c>
      <c r="AH341" s="215" t="s">
        <v>1943</v>
      </c>
      <c r="AI341" s="95"/>
      <c r="AJ341" s="99"/>
      <c r="AK341" s="68"/>
    </row>
    <row r="342" spans="1:37">
      <c r="A342" s="240">
        <v>40774</v>
      </c>
      <c r="B342" s="212" t="s">
        <v>147</v>
      </c>
      <c r="C342" s="213" t="s">
        <v>76</v>
      </c>
      <c r="D342" s="238">
        <v>0.84722222222222221</v>
      </c>
      <c r="E342" s="215" t="s">
        <v>2315</v>
      </c>
      <c r="F342" s="215" t="s">
        <v>2316</v>
      </c>
      <c r="G342" s="99" t="s">
        <v>2317</v>
      </c>
      <c r="H342" s="94" t="s">
        <v>2318</v>
      </c>
      <c r="I342" s="215">
        <v>3812</v>
      </c>
      <c r="J342" s="241">
        <v>0.89444444444444438</v>
      </c>
      <c r="K342" s="215" t="s">
        <v>2319</v>
      </c>
      <c r="L342" s="215" t="s">
        <v>2320</v>
      </c>
      <c r="M342" s="94" t="s">
        <v>2321</v>
      </c>
      <c r="N342" s="94" t="s">
        <v>2322</v>
      </c>
      <c r="O342" s="215">
        <v>3817</v>
      </c>
      <c r="P342" s="83">
        <v>4.7222222222222165E-2</v>
      </c>
      <c r="Q342" s="84">
        <v>4.7222222223354038E-2</v>
      </c>
      <c r="R342" s="210">
        <v>6.3757503958745252</v>
      </c>
      <c r="S342" s="215">
        <v>265</v>
      </c>
      <c r="T342" s="230">
        <v>4.5</v>
      </c>
      <c r="U342" s="75" t="s">
        <v>2289</v>
      </c>
      <c r="V342" s="229" t="s">
        <v>1916</v>
      </c>
      <c r="W342" s="230">
        <v>36</v>
      </c>
      <c r="X342" s="230">
        <v>5880</v>
      </c>
      <c r="Y342" s="215">
        <v>9</v>
      </c>
      <c r="Z342" s="215" t="s">
        <v>827</v>
      </c>
      <c r="AA342" s="215" t="s">
        <v>778</v>
      </c>
      <c r="AB342" s="215" t="s">
        <v>1172</v>
      </c>
      <c r="AC342" s="215" t="s">
        <v>95</v>
      </c>
      <c r="AD342" s="215"/>
      <c r="AE342" s="215">
        <v>4</v>
      </c>
      <c r="AF342" s="235" t="s">
        <v>1165</v>
      </c>
      <c r="AG342" s="215">
        <v>5</v>
      </c>
      <c r="AH342" s="215" t="s">
        <v>1943</v>
      </c>
      <c r="AI342" s="95"/>
      <c r="AJ342" s="99"/>
      <c r="AK342" s="68"/>
    </row>
    <row r="343" spans="1:37">
      <c r="A343" s="240">
        <v>40774</v>
      </c>
      <c r="B343" s="212" t="s">
        <v>203</v>
      </c>
      <c r="C343" s="213" t="s">
        <v>76</v>
      </c>
      <c r="D343" s="238">
        <v>0.89444444444444438</v>
      </c>
      <c r="E343" s="215" t="s">
        <v>2319</v>
      </c>
      <c r="F343" s="215" t="s">
        <v>2320</v>
      </c>
      <c r="G343" s="99" t="s">
        <v>2321</v>
      </c>
      <c r="H343" s="94" t="s">
        <v>2322</v>
      </c>
      <c r="I343" s="215">
        <v>3817</v>
      </c>
      <c r="J343" s="237">
        <v>0.91666666666666663</v>
      </c>
      <c r="K343" s="215" t="s">
        <v>2323</v>
      </c>
      <c r="L343" s="215" t="s">
        <v>2324</v>
      </c>
      <c r="M343" s="94" t="s">
        <v>2325</v>
      </c>
      <c r="N343" s="94" t="s">
        <v>2326</v>
      </c>
      <c r="O343" s="215">
        <v>3819</v>
      </c>
      <c r="P343" s="83">
        <v>2.2222222222222254E-2</v>
      </c>
      <c r="Q343" s="84">
        <v>2.2222222221898846E-2</v>
      </c>
      <c r="R343" s="210">
        <v>4.6408283246630342</v>
      </c>
      <c r="S343" s="215">
        <v>263</v>
      </c>
      <c r="T343" s="230">
        <v>4.2</v>
      </c>
      <c r="U343" s="75" t="s">
        <v>2289</v>
      </c>
      <c r="V343" s="229" t="s">
        <v>1916</v>
      </c>
      <c r="W343" s="230">
        <v>36</v>
      </c>
      <c r="X343" s="230">
        <v>5880</v>
      </c>
      <c r="Y343" s="215">
        <v>9</v>
      </c>
      <c r="Z343" s="215" t="s">
        <v>827</v>
      </c>
      <c r="AA343" s="215" t="s">
        <v>778</v>
      </c>
      <c r="AB343" s="215" t="s">
        <v>1172</v>
      </c>
      <c r="AC343" s="215" t="s">
        <v>95</v>
      </c>
      <c r="AD343" s="215"/>
      <c r="AE343" s="215">
        <v>4</v>
      </c>
      <c r="AF343" s="235" t="s">
        <v>1165</v>
      </c>
      <c r="AG343" s="215">
        <v>8</v>
      </c>
      <c r="AH343" s="215" t="s">
        <v>1943</v>
      </c>
      <c r="AI343" s="95"/>
      <c r="AJ343" s="99"/>
      <c r="AK343" s="68"/>
    </row>
    <row r="344" spans="1:37">
      <c r="A344" s="240">
        <v>40774</v>
      </c>
      <c r="B344" s="212" t="s">
        <v>203</v>
      </c>
      <c r="C344" s="213" t="s">
        <v>76</v>
      </c>
      <c r="D344" s="238">
        <v>0.91666666666666663</v>
      </c>
      <c r="E344" s="215" t="s">
        <v>2323</v>
      </c>
      <c r="F344" s="215" t="s">
        <v>2324</v>
      </c>
      <c r="G344" s="99" t="s">
        <v>2325</v>
      </c>
      <c r="H344" s="94" t="s">
        <v>2326</v>
      </c>
      <c r="I344" s="215">
        <v>3819</v>
      </c>
      <c r="J344" s="237">
        <v>0.9375</v>
      </c>
      <c r="K344" s="215" t="s">
        <v>2327</v>
      </c>
      <c r="L344" s="215" t="s">
        <v>2328</v>
      </c>
      <c r="M344" s="94" t="s">
        <v>2329</v>
      </c>
      <c r="N344" s="94" t="s">
        <v>2330</v>
      </c>
      <c r="O344" s="215">
        <v>3815</v>
      </c>
      <c r="P344" s="83">
        <v>2.083333333333337E-2</v>
      </c>
      <c r="Q344" s="84">
        <v>2.0833333335758653E-2</v>
      </c>
      <c r="R344" s="210">
        <v>3.9748573595580168</v>
      </c>
      <c r="S344" s="215">
        <v>263</v>
      </c>
      <c r="T344" s="230">
        <v>4.2</v>
      </c>
      <c r="U344" s="75" t="s">
        <v>2289</v>
      </c>
      <c r="V344" s="229" t="s">
        <v>1916</v>
      </c>
      <c r="W344" s="230">
        <v>36</v>
      </c>
      <c r="X344" s="230">
        <v>5880</v>
      </c>
      <c r="Y344" s="215">
        <v>9</v>
      </c>
      <c r="Z344" s="215" t="s">
        <v>827</v>
      </c>
      <c r="AA344" s="215" t="s">
        <v>778</v>
      </c>
      <c r="AB344" s="215" t="s">
        <v>1172</v>
      </c>
      <c r="AC344" s="215" t="s">
        <v>95</v>
      </c>
      <c r="AD344" s="215"/>
      <c r="AE344" s="215">
        <v>4</v>
      </c>
      <c r="AF344" s="235" t="s">
        <v>1165</v>
      </c>
      <c r="AG344" s="215">
        <v>7</v>
      </c>
      <c r="AH344" s="215" t="s">
        <v>2214</v>
      </c>
      <c r="AI344" s="95"/>
      <c r="AJ344" s="99"/>
      <c r="AK344" s="68"/>
    </row>
    <row r="345" spans="1:37">
      <c r="A345" s="240">
        <v>40774</v>
      </c>
      <c r="B345" s="212" t="s">
        <v>203</v>
      </c>
      <c r="C345" s="213" t="s">
        <v>76</v>
      </c>
      <c r="D345" s="238">
        <v>0.9375</v>
      </c>
      <c r="E345" s="215" t="s">
        <v>2327</v>
      </c>
      <c r="F345" s="215" t="s">
        <v>2328</v>
      </c>
      <c r="G345" s="99" t="s">
        <v>2329</v>
      </c>
      <c r="H345" s="94" t="s">
        <v>2330</v>
      </c>
      <c r="I345" s="215">
        <v>3815</v>
      </c>
      <c r="J345" s="237">
        <v>0.95625000000000004</v>
      </c>
      <c r="K345" s="215" t="s">
        <v>2331</v>
      </c>
      <c r="L345" s="215" t="s">
        <v>2332</v>
      </c>
      <c r="M345" s="94" t="s">
        <v>2333</v>
      </c>
      <c r="N345" s="94" t="s">
        <v>2334</v>
      </c>
      <c r="O345" s="215">
        <v>3815</v>
      </c>
      <c r="P345" s="83">
        <v>1.8750000000000044E-2</v>
      </c>
      <c r="Q345" s="84">
        <v>1.8750000002910383E-2</v>
      </c>
      <c r="R345" s="210">
        <v>4.1042010537738527</v>
      </c>
      <c r="S345" s="215">
        <v>260</v>
      </c>
      <c r="T345" s="230">
        <v>4.7</v>
      </c>
      <c r="U345" s="75" t="s">
        <v>2289</v>
      </c>
      <c r="V345" s="229" t="s">
        <v>1916</v>
      </c>
      <c r="W345" s="230">
        <v>36</v>
      </c>
      <c r="X345" s="230">
        <v>5880</v>
      </c>
      <c r="Y345" s="215">
        <v>9</v>
      </c>
      <c r="Z345" s="215" t="s">
        <v>827</v>
      </c>
      <c r="AA345" s="215" t="s">
        <v>778</v>
      </c>
      <c r="AB345" s="215" t="s">
        <v>1172</v>
      </c>
      <c r="AC345" s="215" t="s">
        <v>95</v>
      </c>
      <c r="AD345" s="215"/>
      <c r="AE345" s="215">
        <v>4</v>
      </c>
      <c r="AF345" s="235" t="s">
        <v>1165</v>
      </c>
      <c r="AG345" s="215">
        <v>8</v>
      </c>
      <c r="AH345" s="215" t="s">
        <v>2214</v>
      </c>
      <c r="AI345" s="95"/>
      <c r="AJ345" s="99"/>
      <c r="AK345" s="68"/>
    </row>
    <row r="346" spans="1:37">
      <c r="A346" s="240">
        <v>40774</v>
      </c>
      <c r="B346" s="212" t="s">
        <v>137</v>
      </c>
      <c r="C346" s="213" t="s">
        <v>76</v>
      </c>
      <c r="D346" s="238">
        <v>0.95625000000000004</v>
      </c>
      <c r="E346" s="215" t="s">
        <v>2331</v>
      </c>
      <c r="F346" s="215" t="s">
        <v>2332</v>
      </c>
      <c r="G346" s="99" t="s">
        <v>2333</v>
      </c>
      <c r="H346" s="94" t="s">
        <v>2334</v>
      </c>
      <c r="I346" s="215">
        <v>3815</v>
      </c>
      <c r="J346" s="237">
        <v>0.9819444444444444</v>
      </c>
      <c r="K346" s="239" t="s">
        <v>2335</v>
      </c>
      <c r="L346" s="239" t="s">
        <v>2336</v>
      </c>
      <c r="M346" s="94" t="s">
        <v>2337</v>
      </c>
      <c r="N346" s="94" t="s">
        <v>2338</v>
      </c>
      <c r="O346" s="215">
        <v>3812</v>
      </c>
      <c r="P346" s="83">
        <v>2.5694444444444353E-2</v>
      </c>
      <c r="Q346" s="84">
        <v>2.569444444088731E-2</v>
      </c>
      <c r="R346" s="210">
        <v>5.2215170905899981</v>
      </c>
      <c r="S346" s="215">
        <v>261</v>
      </c>
      <c r="T346" s="230">
        <v>4.8</v>
      </c>
      <c r="U346" s="75" t="s">
        <v>2289</v>
      </c>
      <c r="V346" s="229" t="s">
        <v>1916</v>
      </c>
      <c r="W346" s="230">
        <v>36</v>
      </c>
      <c r="X346" s="230">
        <v>5880</v>
      </c>
      <c r="Y346" s="215">
        <v>9</v>
      </c>
      <c r="Z346" s="215" t="s">
        <v>797</v>
      </c>
      <c r="AA346" s="215" t="s">
        <v>778</v>
      </c>
      <c r="AB346" s="215">
        <v>5</v>
      </c>
      <c r="AC346" s="215" t="s">
        <v>95</v>
      </c>
      <c r="AD346" s="239"/>
      <c r="AE346" s="215">
        <v>4</v>
      </c>
      <c r="AF346" s="235" t="s">
        <v>1165</v>
      </c>
      <c r="AG346" s="215">
        <v>10</v>
      </c>
      <c r="AH346" s="215" t="s">
        <v>1943</v>
      </c>
      <c r="AI346" s="95"/>
      <c r="AJ346" s="99"/>
      <c r="AK346" s="68"/>
    </row>
    <row r="347" spans="1:37">
      <c r="A347" s="240">
        <v>40774</v>
      </c>
      <c r="B347" s="212" t="s">
        <v>137</v>
      </c>
      <c r="C347" s="213" t="s">
        <v>76</v>
      </c>
      <c r="D347" s="238">
        <v>0.9819444444444444</v>
      </c>
      <c r="E347" s="215" t="s">
        <v>2335</v>
      </c>
      <c r="F347" s="215" t="s">
        <v>2336</v>
      </c>
      <c r="G347" s="99" t="s">
        <v>2337</v>
      </c>
      <c r="H347" s="94" t="s">
        <v>2338</v>
      </c>
      <c r="I347" s="215">
        <v>3812</v>
      </c>
      <c r="J347" s="237">
        <v>0.99930555555555556</v>
      </c>
      <c r="K347" s="239" t="s">
        <v>2339</v>
      </c>
      <c r="L347" s="239" t="s">
        <v>2340</v>
      </c>
      <c r="M347" s="94" t="s">
        <v>2341</v>
      </c>
      <c r="N347" s="94" t="s">
        <v>2342</v>
      </c>
      <c r="O347" s="215">
        <v>3817</v>
      </c>
      <c r="P347" s="83">
        <v>1.736111111111116E-2</v>
      </c>
      <c r="Q347" s="84">
        <v>7.6388888919609599E-3</v>
      </c>
      <c r="R347" s="210">
        <v>2.5516438101567998</v>
      </c>
      <c r="S347" s="215">
        <v>258</v>
      </c>
      <c r="T347" s="230">
        <v>4.5999999999999996</v>
      </c>
      <c r="U347" s="75" t="s">
        <v>2289</v>
      </c>
      <c r="V347" s="229" t="s">
        <v>1916</v>
      </c>
      <c r="W347" s="230">
        <v>36</v>
      </c>
      <c r="X347" s="230">
        <v>5880</v>
      </c>
      <c r="Y347" s="215">
        <v>9</v>
      </c>
      <c r="Z347" s="215" t="s">
        <v>797</v>
      </c>
      <c r="AA347" s="215" t="s">
        <v>778</v>
      </c>
      <c r="AB347" s="215">
        <v>5</v>
      </c>
      <c r="AC347" s="215" t="s">
        <v>95</v>
      </c>
      <c r="AD347" s="239"/>
      <c r="AE347" s="215">
        <v>4</v>
      </c>
      <c r="AF347" s="235" t="s">
        <v>1165</v>
      </c>
      <c r="AG347" s="215">
        <v>11</v>
      </c>
      <c r="AH347" s="215" t="s">
        <v>1943</v>
      </c>
      <c r="AI347" s="95"/>
      <c r="AJ347" s="99"/>
      <c r="AK347" s="68"/>
    </row>
    <row r="348" spans="1:37">
      <c r="A348" s="192">
        <v>40775</v>
      </c>
      <c r="B348" s="212" t="s">
        <v>454</v>
      </c>
      <c r="C348" s="213" t="s">
        <v>76</v>
      </c>
      <c r="D348" s="238">
        <v>0</v>
      </c>
      <c r="E348" s="239" t="s">
        <v>2339</v>
      </c>
      <c r="F348" s="239" t="s">
        <v>2340</v>
      </c>
      <c r="G348" s="99" t="s">
        <v>2341</v>
      </c>
      <c r="H348" s="94" t="s">
        <v>2342</v>
      </c>
      <c r="I348" s="215">
        <v>3825</v>
      </c>
      <c r="J348" s="237">
        <v>2.9861111111111113E-2</v>
      </c>
      <c r="K348" s="239" t="s">
        <v>2343</v>
      </c>
      <c r="L348" s="239" t="s">
        <v>2344</v>
      </c>
      <c r="M348" s="94" t="s">
        <v>2345</v>
      </c>
      <c r="N348" s="94" t="s">
        <v>2346</v>
      </c>
      <c r="O348" s="215">
        <v>3825</v>
      </c>
      <c r="P348" s="83">
        <v>2.9861111111111113E-2</v>
      </c>
      <c r="Q348" s="84">
        <v>2.0833333328482695E-3</v>
      </c>
      <c r="R348" s="210">
        <v>6.0736760431492911</v>
      </c>
      <c r="S348" s="215">
        <v>192</v>
      </c>
      <c r="T348" s="230">
        <v>4.9000000000000004</v>
      </c>
      <c r="U348" s="73" t="s">
        <v>2347</v>
      </c>
      <c r="V348" s="215" t="s">
        <v>2348</v>
      </c>
      <c r="W348" s="230">
        <v>36</v>
      </c>
      <c r="X348" s="230">
        <v>5880</v>
      </c>
      <c r="Y348" s="215">
        <v>9</v>
      </c>
      <c r="Z348" s="215" t="s">
        <v>95</v>
      </c>
      <c r="AA348" s="215" t="s">
        <v>778</v>
      </c>
      <c r="AB348" s="215">
        <v>5</v>
      </c>
      <c r="AC348" s="215" t="s">
        <v>95</v>
      </c>
      <c r="AD348" s="239"/>
      <c r="AE348" s="215">
        <v>3</v>
      </c>
      <c r="AF348" s="235" t="s">
        <v>1165</v>
      </c>
      <c r="AG348" s="215">
        <v>5</v>
      </c>
      <c r="AH348" s="215" t="s">
        <v>1943</v>
      </c>
      <c r="AI348" s="95"/>
      <c r="AJ348" s="99"/>
      <c r="AK348" s="68"/>
    </row>
    <row r="349" spans="1:37">
      <c r="A349" s="192">
        <v>40775</v>
      </c>
      <c r="B349" s="212" t="s">
        <v>454</v>
      </c>
      <c r="C349" s="213" t="s">
        <v>76</v>
      </c>
      <c r="D349" s="238">
        <v>2.9861111111111113E-2</v>
      </c>
      <c r="E349" s="239" t="s">
        <v>2343</v>
      </c>
      <c r="F349" s="239" t="s">
        <v>2344</v>
      </c>
      <c r="G349" s="99" t="s">
        <v>2345</v>
      </c>
      <c r="H349" s="94" t="s">
        <v>2346</v>
      </c>
      <c r="I349" s="215">
        <v>3825</v>
      </c>
      <c r="J349" s="237">
        <v>0.05</v>
      </c>
      <c r="K349" s="239" t="s">
        <v>2349</v>
      </c>
      <c r="L349" s="239" t="s">
        <v>2350</v>
      </c>
      <c r="M349" s="94" t="s">
        <v>2351</v>
      </c>
      <c r="N349" s="94" t="s">
        <v>2352</v>
      </c>
      <c r="O349" s="215">
        <v>3819</v>
      </c>
      <c r="P349" s="83">
        <v>2.013888888888889E-2</v>
      </c>
      <c r="Q349" s="84">
        <v>2.0138888889050577E-2</v>
      </c>
      <c r="R349" s="210">
        <v>4.2043469113163301</v>
      </c>
      <c r="S349" s="215">
        <v>96</v>
      </c>
      <c r="T349" s="230">
        <v>5</v>
      </c>
      <c r="U349" s="73" t="s">
        <v>2347</v>
      </c>
      <c r="V349" s="215" t="s">
        <v>1916</v>
      </c>
      <c r="W349" s="230">
        <v>36</v>
      </c>
      <c r="X349" s="230">
        <v>5880</v>
      </c>
      <c r="Y349" s="215">
        <v>9</v>
      </c>
      <c r="Z349" s="215" t="s">
        <v>95</v>
      </c>
      <c r="AA349" s="215" t="s">
        <v>778</v>
      </c>
      <c r="AB349" s="215">
        <v>5</v>
      </c>
      <c r="AC349" s="215" t="s">
        <v>95</v>
      </c>
      <c r="AD349" s="239"/>
      <c r="AE349" s="215">
        <v>3</v>
      </c>
      <c r="AF349" s="235" t="s">
        <v>1165</v>
      </c>
      <c r="AG349" s="215">
        <v>10</v>
      </c>
      <c r="AH349" s="215" t="s">
        <v>1087</v>
      </c>
      <c r="AI349" s="95"/>
      <c r="AJ349" s="99"/>
      <c r="AK349" s="68"/>
    </row>
    <row r="350" spans="1:37">
      <c r="A350" s="192">
        <v>40775</v>
      </c>
      <c r="B350" s="212" t="s">
        <v>147</v>
      </c>
      <c r="C350" s="213" t="s">
        <v>76</v>
      </c>
      <c r="D350" s="238">
        <v>0.05</v>
      </c>
      <c r="E350" s="239" t="s">
        <v>2349</v>
      </c>
      <c r="F350" s="239" t="s">
        <v>2350</v>
      </c>
      <c r="G350" s="99" t="s">
        <v>2351</v>
      </c>
      <c r="H350" s="94" t="s">
        <v>2352</v>
      </c>
      <c r="I350" s="215">
        <v>3819</v>
      </c>
      <c r="J350" s="237">
        <v>6.458333333333334E-2</v>
      </c>
      <c r="K350" s="239" t="s">
        <v>2353</v>
      </c>
      <c r="L350" s="239" t="s">
        <v>2354</v>
      </c>
      <c r="M350" s="94" t="s">
        <v>2355</v>
      </c>
      <c r="N350" s="94" t="s">
        <v>2356</v>
      </c>
      <c r="O350" s="215">
        <v>3822</v>
      </c>
      <c r="P350" s="83">
        <v>1.4583333333333337E-2</v>
      </c>
      <c r="Q350" s="84">
        <v>1.4583333329937886E-2</v>
      </c>
      <c r="R350" s="210">
        <v>2.9581208880294132</v>
      </c>
      <c r="S350" s="215">
        <v>96</v>
      </c>
      <c r="T350" s="230">
        <v>5</v>
      </c>
      <c r="U350" s="73" t="s">
        <v>2347</v>
      </c>
      <c r="V350" s="215" t="s">
        <v>1916</v>
      </c>
      <c r="W350" s="230">
        <v>36</v>
      </c>
      <c r="X350" s="230">
        <v>5880</v>
      </c>
      <c r="Y350" s="215">
        <v>9</v>
      </c>
      <c r="Z350" s="215" t="s">
        <v>95</v>
      </c>
      <c r="AA350" s="215" t="s">
        <v>778</v>
      </c>
      <c r="AB350" s="215">
        <v>5</v>
      </c>
      <c r="AC350" s="215" t="s">
        <v>95</v>
      </c>
      <c r="AD350" s="239"/>
      <c r="AE350" s="215">
        <v>3</v>
      </c>
      <c r="AF350" s="235" t="s">
        <v>1165</v>
      </c>
      <c r="AG350" s="215">
        <v>12</v>
      </c>
      <c r="AH350" s="215" t="s">
        <v>1087</v>
      </c>
      <c r="AI350" s="95"/>
      <c r="AJ350" s="99"/>
      <c r="AK350" s="68"/>
    </row>
    <row r="351" spans="1:37">
      <c r="A351" s="192">
        <v>40775</v>
      </c>
      <c r="B351" s="212" t="s">
        <v>147</v>
      </c>
      <c r="C351" s="213" t="s">
        <v>76</v>
      </c>
      <c r="D351" s="238">
        <v>6.458333333333334E-2</v>
      </c>
      <c r="E351" s="239" t="s">
        <v>2353</v>
      </c>
      <c r="F351" s="239" t="s">
        <v>2354</v>
      </c>
      <c r="G351" s="99" t="s">
        <v>2355</v>
      </c>
      <c r="H351" s="94" t="s">
        <v>2356</v>
      </c>
      <c r="I351" s="215">
        <v>3822</v>
      </c>
      <c r="J351" s="237">
        <v>8.1944444444444445E-2</v>
      </c>
      <c r="K351" s="215" t="s">
        <v>2357</v>
      </c>
      <c r="L351" s="215" t="s">
        <v>2358</v>
      </c>
      <c r="M351" s="94" t="s">
        <v>2359</v>
      </c>
      <c r="N351" s="94" t="s">
        <v>2360</v>
      </c>
      <c r="O351" s="215">
        <v>3815</v>
      </c>
      <c r="P351" s="83">
        <v>1.7361111111111105E-2</v>
      </c>
      <c r="Q351" s="84">
        <v>1.7361111109494232E-2</v>
      </c>
      <c r="R351" s="210">
        <v>3.3075741849437983</v>
      </c>
      <c r="S351" s="215">
        <v>96</v>
      </c>
      <c r="T351" s="230">
        <v>5</v>
      </c>
      <c r="U351" s="73" t="s">
        <v>2347</v>
      </c>
      <c r="V351" s="215" t="s">
        <v>1916</v>
      </c>
      <c r="W351" s="230">
        <v>36</v>
      </c>
      <c r="X351" s="230">
        <v>5880</v>
      </c>
      <c r="Y351" s="215">
        <v>9</v>
      </c>
      <c r="Z351" s="215" t="s">
        <v>95</v>
      </c>
      <c r="AA351" s="215" t="s">
        <v>778</v>
      </c>
      <c r="AB351" s="215">
        <v>5</v>
      </c>
      <c r="AC351" s="215" t="s">
        <v>95</v>
      </c>
      <c r="AD351" s="239"/>
      <c r="AE351" s="215">
        <v>4</v>
      </c>
      <c r="AF351" s="235" t="s">
        <v>1165</v>
      </c>
      <c r="AG351" s="215">
        <v>12</v>
      </c>
      <c r="AH351" s="215" t="s">
        <v>1087</v>
      </c>
      <c r="AI351" s="95"/>
      <c r="AJ351" s="99"/>
      <c r="AK351" s="68"/>
    </row>
    <row r="352" spans="1:37">
      <c r="A352" s="192">
        <v>40775</v>
      </c>
      <c r="B352" s="212" t="s">
        <v>264</v>
      </c>
      <c r="C352" s="213" t="s">
        <v>76</v>
      </c>
      <c r="D352" s="238">
        <v>8.1944444444444445E-2</v>
      </c>
      <c r="E352" s="215" t="s">
        <v>2357</v>
      </c>
      <c r="F352" s="215" t="s">
        <v>2358</v>
      </c>
      <c r="G352" s="99" t="s">
        <v>2359</v>
      </c>
      <c r="H352" s="94" t="s">
        <v>2360</v>
      </c>
      <c r="I352" s="215">
        <v>3815</v>
      </c>
      <c r="J352" s="72">
        <v>0.10416666666666667</v>
      </c>
      <c r="K352" s="73" t="s">
        <v>2361</v>
      </c>
      <c r="L352" s="73" t="s">
        <v>2362</v>
      </c>
      <c r="M352" s="94" t="s">
        <v>2363</v>
      </c>
      <c r="N352" s="94" t="s">
        <v>2364</v>
      </c>
      <c r="O352" s="71">
        <v>3826</v>
      </c>
      <c r="P352" s="83">
        <v>2.2222222222222227E-2</v>
      </c>
      <c r="Q352" s="84">
        <v>2.2222222221898846E-2</v>
      </c>
      <c r="R352" s="210">
        <v>6.527245549488895</v>
      </c>
      <c r="S352" s="215">
        <v>94</v>
      </c>
      <c r="T352" s="230">
        <v>5</v>
      </c>
      <c r="U352" s="73" t="s">
        <v>2365</v>
      </c>
      <c r="V352" s="215" t="s">
        <v>1916</v>
      </c>
      <c r="W352" s="230">
        <v>36</v>
      </c>
      <c r="X352" s="230">
        <v>5880</v>
      </c>
      <c r="Y352" s="215">
        <v>9</v>
      </c>
      <c r="Z352" s="215" t="s">
        <v>95</v>
      </c>
      <c r="AA352" s="215" t="s">
        <v>778</v>
      </c>
      <c r="AB352" s="215">
        <v>5</v>
      </c>
      <c r="AC352" s="215" t="s">
        <v>95</v>
      </c>
      <c r="AD352" s="215"/>
      <c r="AE352" s="215">
        <v>4</v>
      </c>
      <c r="AF352" s="235" t="s">
        <v>1165</v>
      </c>
      <c r="AG352" s="215">
        <v>15</v>
      </c>
      <c r="AH352" s="215" t="s">
        <v>1087</v>
      </c>
      <c r="AI352" s="95"/>
      <c r="AJ352" s="99"/>
      <c r="AK352" s="68"/>
    </row>
    <row r="353" spans="1:37">
      <c r="A353" s="192">
        <v>40775</v>
      </c>
      <c r="B353" s="73" t="s">
        <v>264</v>
      </c>
      <c r="C353" s="242" t="s">
        <v>76</v>
      </c>
      <c r="D353" s="72">
        <v>0.10416666666666667</v>
      </c>
      <c r="E353" s="73" t="s">
        <v>2361</v>
      </c>
      <c r="F353" s="73" t="s">
        <v>2362</v>
      </c>
      <c r="G353" s="99" t="s">
        <v>2363</v>
      </c>
      <c r="H353" s="94" t="s">
        <v>2364</v>
      </c>
      <c r="I353" s="71">
        <v>3826</v>
      </c>
      <c r="J353" s="72">
        <v>0.13541666666666666</v>
      </c>
      <c r="K353" s="73" t="s">
        <v>2366</v>
      </c>
      <c r="L353" s="73" t="s">
        <v>2367</v>
      </c>
      <c r="M353" s="94" t="s">
        <v>2368</v>
      </c>
      <c r="N353" s="94" t="s">
        <v>2369</v>
      </c>
      <c r="O353" s="71">
        <v>3821</v>
      </c>
      <c r="P353" s="83">
        <v>3.1249999999999986E-2</v>
      </c>
      <c r="Q353" s="84">
        <v>2.8472222220443655E-2</v>
      </c>
      <c r="R353" s="210">
        <v>4.4865922977576815</v>
      </c>
      <c r="S353" s="196">
        <v>43</v>
      </c>
      <c r="T353" s="243">
        <v>5</v>
      </c>
      <c r="U353" s="73" t="s">
        <v>2365</v>
      </c>
      <c r="V353" s="73" t="s">
        <v>1916</v>
      </c>
      <c r="W353" s="74">
        <v>36</v>
      </c>
      <c r="X353" s="74">
        <v>5880</v>
      </c>
      <c r="Y353" s="76">
        <v>9</v>
      </c>
      <c r="Z353" s="77" t="s">
        <v>95</v>
      </c>
      <c r="AA353" s="73" t="s">
        <v>778</v>
      </c>
      <c r="AB353" s="78">
        <v>5</v>
      </c>
      <c r="AC353" s="78" t="s">
        <v>95</v>
      </c>
      <c r="AD353" s="79"/>
      <c r="AE353" s="78">
        <v>4</v>
      </c>
      <c r="AF353" s="80" t="s">
        <v>1165</v>
      </c>
      <c r="AG353" s="81">
        <v>17</v>
      </c>
      <c r="AH353" s="71" t="s">
        <v>1087</v>
      </c>
      <c r="AI353" s="95"/>
      <c r="AJ353" s="99"/>
      <c r="AK353" s="68"/>
    </row>
    <row r="354" spans="1:37">
      <c r="A354" s="192">
        <v>40775</v>
      </c>
      <c r="B354" s="73" t="s">
        <v>264</v>
      </c>
      <c r="C354" s="71" t="s">
        <v>76</v>
      </c>
      <c r="D354" s="72">
        <v>0.13541666666666666</v>
      </c>
      <c r="E354" s="73" t="s">
        <v>2366</v>
      </c>
      <c r="F354" s="73" t="s">
        <v>2367</v>
      </c>
      <c r="G354" s="99" t="s">
        <v>2368</v>
      </c>
      <c r="H354" s="94" t="s">
        <v>2369</v>
      </c>
      <c r="I354" s="71">
        <v>3821</v>
      </c>
      <c r="J354" s="72">
        <v>0.16805555555555554</v>
      </c>
      <c r="K354" s="73" t="s">
        <v>2370</v>
      </c>
      <c r="L354" s="73" t="s">
        <v>2371</v>
      </c>
      <c r="M354" s="94" t="s">
        <v>2372</v>
      </c>
      <c r="N354" s="94" t="s">
        <v>2373</v>
      </c>
      <c r="O354" s="71">
        <v>3818</v>
      </c>
      <c r="P354" s="83">
        <v>3.2638888888888884E-2</v>
      </c>
      <c r="Q354" s="84">
        <v>3.2638888893416151E-2</v>
      </c>
      <c r="R354" s="210">
        <v>7.2632665660679239</v>
      </c>
      <c r="S354" s="196">
        <v>41</v>
      </c>
      <c r="T354" s="243">
        <v>5</v>
      </c>
      <c r="U354" s="73" t="s">
        <v>2365</v>
      </c>
      <c r="V354" s="73" t="s">
        <v>1916</v>
      </c>
      <c r="W354" s="74">
        <v>36</v>
      </c>
      <c r="X354" s="74">
        <v>5880</v>
      </c>
      <c r="Y354" s="76">
        <v>9</v>
      </c>
      <c r="Z354" s="77" t="s">
        <v>95</v>
      </c>
      <c r="AA354" s="73" t="s">
        <v>778</v>
      </c>
      <c r="AB354" s="78">
        <v>5</v>
      </c>
      <c r="AC354" s="78" t="s">
        <v>95</v>
      </c>
      <c r="AD354" s="79"/>
      <c r="AE354" s="78">
        <v>3</v>
      </c>
      <c r="AF354" s="80" t="s">
        <v>1165</v>
      </c>
      <c r="AG354" s="81">
        <v>11</v>
      </c>
      <c r="AH354" s="71" t="s">
        <v>2214</v>
      </c>
      <c r="AI354" s="95"/>
      <c r="AJ354" s="99"/>
      <c r="AK354" s="68"/>
    </row>
    <row r="355" spans="1:37">
      <c r="A355" s="192">
        <v>40775</v>
      </c>
      <c r="B355" s="73" t="s">
        <v>394</v>
      </c>
      <c r="C355" s="71" t="s">
        <v>76</v>
      </c>
      <c r="D355" s="72">
        <v>0.16805555555555554</v>
      </c>
      <c r="E355" s="73" t="s">
        <v>2370</v>
      </c>
      <c r="F355" s="73" t="s">
        <v>2371</v>
      </c>
      <c r="G355" s="99" t="s">
        <v>2372</v>
      </c>
      <c r="H355" s="94" t="s">
        <v>2373</v>
      </c>
      <c r="I355" s="71">
        <v>3818</v>
      </c>
      <c r="J355" s="72">
        <v>0.24166666666666667</v>
      </c>
      <c r="K355" s="73" t="s">
        <v>2374</v>
      </c>
      <c r="L355" s="73" t="s">
        <v>2375</v>
      </c>
      <c r="M355" s="94" t="s">
        <v>2376</v>
      </c>
      <c r="N355" s="94" t="s">
        <v>2377</v>
      </c>
      <c r="O355" s="71">
        <v>3815</v>
      </c>
      <c r="P355" s="83">
        <v>7.3611111111111127E-2</v>
      </c>
      <c r="Q355" s="84">
        <v>7.3611111110949423E-2</v>
      </c>
      <c r="R355" s="210">
        <v>13.852142130675832</v>
      </c>
      <c r="S355" s="196">
        <v>39</v>
      </c>
      <c r="T355" s="243">
        <v>5</v>
      </c>
      <c r="U355" s="73" t="s">
        <v>2365</v>
      </c>
      <c r="V355" s="73" t="s">
        <v>1916</v>
      </c>
      <c r="W355" s="74">
        <v>36</v>
      </c>
      <c r="X355" s="74">
        <v>5880</v>
      </c>
      <c r="Y355" s="76">
        <v>9</v>
      </c>
      <c r="Z355" s="77" t="s">
        <v>95</v>
      </c>
      <c r="AA355" s="73" t="s">
        <v>778</v>
      </c>
      <c r="AB355" s="78">
        <v>5</v>
      </c>
      <c r="AC355" s="78" t="s">
        <v>95</v>
      </c>
      <c r="AD355" s="79"/>
      <c r="AE355" s="78">
        <v>3</v>
      </c>
      <c r="AF355" s="80" t="s">
        <v>1165</v>
      </c>
      <c r="AG355" s="81">
        <v>9</v>
      </c>
      <c r="AH355" s="71" t="s">
        <v>2214</v>
      </c>
      <c r="AI355" s="95"/>
      <c r="AJ355" s="99"/>
      <c r="AK355" s="68"/>
    </row>
    <row r="356" spans="1:37" ht="15.75" thickBot="1">
      <c r="A356" s="192">
        <v>40775</v>
      </c>
      <c r="B356" s="73" t="s">
        <v>386</v>
      </c>
      <c r="C356" s="71" t="s">
        <v>76</v>
      </c>
      <c r="D356" s="72">
        <v>0.24166666666666667</v>
      </c>
      <c r="E356" s="73" t="s">
        <v>2374</v>
      </c>
      <c r="F356" s="73" t="s">
        <v>2375</v>
      </c>
      <c r="G356" s="244" t="s">
        <v>2376</v>
      </c>
      <c r="H356" s="245" t="s">
        <v>2377</v>
      </c>
      <c r="I356" s="71">
        <v>3815</v>
      </c>
      <c r="J356" s="72">
        <v>0.26874999999999999</v>
      </c>
      <c r="K356" s="73" t="s">
        <v>2378</v>
      </c>
      <c r="L356" s="73" t="s">
        <v>2379</v>
      </c>
      <c r="M356" s="245" t="s">
        <v>2380</v>
      </c>
      <c r="N356" s="245" t="s">
        <v>2381</v>
      </c>
      <c r="O356" s="71">
        <v>3811</v>
      </c>
      <c r="P356" s="246">
        <v>2.708333333333332E-2</v>
      </c>
      <c r="Q356" s="247">
        <v>2.7083333334303461E-2</v>
      </c>
      <c r="R356" s="210">
        <v>5.4138564151839104</v>
      </c>
      <c r="S356" s="196">
        <v>43</v>
      </c>
      <c r="T356" s="243">
        <v>5</v>
      </c>
      <c r="U356" s="73" t="s">
        <v>2365</v>
      </c>
      <c r="V356" s="73" t="s">
        <v>1916</v>
      </c>
      <c r="W356" s="74">
        <v>36</v>
      </c>
      <c r="X356" s="74">
        <v>5880</v>
      </c>
      <c r="Y356" s="76">
        <v>9</v>
      </c>
      <c r="Z356" s="77" t="s">
        <v>95</v>
      </c>
      <c r="AA356" s="73" t="s">
        <v>778</v>
      </c>
      <c r="AB356" s="78" t="s">
        <v>902</v>
      </c>
      <c r="AC356" s="78" t="s">
        <v>95</v>
      </c>
      <c r="AD356" s="79"/>
      <c r="AE356" s="78">
        <v>3</v>
      </c>
      <c r="AF356" s="80" t="s">
        <v>1165</v>
      </c>
      <c r="AG356" s="81">
        <v>9</v>
      </c>
      <c r="AH356" s="71" t="s">
        <v>2214</v>
      </c>
      <c r="AI356" s="248"/>
      <c r="AJ356" s="244"/>
      <c r="AK356" s="249"/>
    </row>
    <row r="357" spans="1:37" ht="15.75" thickBot="1">
      <c r="A357" s="192">
        <v>40775</v>
      </c>
      <c r="B357" s="73" t="s">
        <v>854</v>
      </c>
      <c r="C357" s="71" t="s">
        <v>76</v>
      </c>
      <c r="D357" s="72">
        <v>0.26874999999999999</v>
      </c>
      <c r="E357" s="73" t="s">
        <v>2382</v>
      </c>
      <c r="F357" s="73" t="s">
        <v>2379</v>
      </c>
      <c r="G357" s="81" t="s">
        <v>2380</v>
      </c>
      <c r="H357" s="81" t="s">
        <v>2381</v>
      </c>
      <c r="I357" s="71">
        <v>3811</v>
      </c>
      <c r="J357" s="72">
        <v>0.29166666666666669</v>
      </c>
      <c r="K357" s="73" t="s">
        <v>2383</v>
      </c>
      <c r="L357" s="73" t="s">
        <v>2384</v>
      </c>
      <c r="M357" s="81" t="s">
        <v>2385</v>
      </c>
      <c r="N357" s="81" t="s">
        <v>2386</v>
      </c>
      <c r="O357" s="71">
        <v>3815</v>
      </c>
      <c r="P357" s="246">
        <v>2.2916666666666696E-2</v>
      </c>
      <c r="Q357" s="247">
        <v>0</v>
      </c>
      <c r="R357" s="210">
        <v>3.6073345547682334</v>
      </c>
      <c r="S357" s="196">
        <v>41</v>
      </c>
      <c r="T357" s="243">
        <v>4</v>
      </c>
      <c r="U357" s="73" t="s">
        <v>2365</v>
      </c>
      <c r="V357" s="73" t="s">
        <v>1916</v>
      </c>
      <c r="W357" s="74">
        <v>36</v>
      </c>
      <c r="X357" s="74">
        <v>5880</v>
      </c>
      <c r="Y357" s="76">
        <v>9</v>
      </c>
      <c r="Z357" s="77" t="s">
        <v>95</v>
      </c>
      <c r="AA357" s="73" t="s">
        <v>778</v>
      </c>
      <c r="AB357" s="78" t="s">
        <v>902</v>
      </c>
      <c r="AC357" s="78" t="s">
        <v>822</v>
      </c>
      <c r="AD357" s="79">
        <v>8</v>
      </c>
      <c r="AE357" s="78">
        <v>3</v>
      </c>
      <c r="AF357" s="80" t="s">
        <v>1165</v>
      </c>
      <c r="AG357" s="81">
        <v>10</v>
      </c>
      <c r="AH357" s="71" t="s">
        <v>2214</v>
      </c>
      <c r="AI357" s="248"/>
      <c r="AJ357" s="244"/>
      <c r="AK357" s="249"/>
    </row>
    <row r="358" spans="1:37" ht="15.75" thickBot="1">
      <c r="A358" s="192">
        <v>40775</v>
      </c>
      <c r="B358" s="73" t="s">
        <v>330</v>
      </c>
      <c r="C358" s="71" t="s">
        <v>76</v>
      </c>
      <c r="D358" s="72">
        <v>0.29166666666666669</v>
      </c>
      <c r="E358" s="73" t="s">
        <v>2383</v>
      </c>
      <c r="F358" s="73" t="s">
        <v>2384</v>
      </c>
      <c r="G358" s="81" t="s">
        <v>2385</v>
      </c>
      <c r="H358" s="81" t="s">
        <v>2386</v>
      </c>
      <c r="I358" s="71">
        <v>3815</v>
      </c>
      <c r="J358" s="72">
        <v>0.3125</v>
      </c>
      <c r="K358" s="73" t="s">
        <v>2387</v>
      </c>
      <c r="L358" s="73" t="s">
        <v>2388</v>
      </c>
      <c r="M358" s="81" t="s">
        <v>2389</v>
      </c>
      <c r="N358" s="81" t="s">
        <v>2390</v>
      </c>
      <c r="O358" s="71">
        <v>3818</v>
      </c>
      <c r="P358" s="246">
        <v>2.0833333333333315E-2</v>
      </c>
      <c r="Q358" s="247">
        <v>0</v>
      </c>
      <c r="R358" s="210">
        <v>5.2584152572976732</v>
      </c>
      <c r="S358" s="196">
        <v>40</v>
      </c>
      <c r="T358" s="243">
        <v>4</v>
      </c>
      <c r="U358" s="73" t="s">
        <v>2365</v>
      </c>
      <c r="V358" s="73" t="s">
        <v>1916</v>
      </c>
      <c r="W358" s="74">
        <v>36</v>
      </c>
      <c r="X358" s="74">
        <v>5880</v>
      </c>
      <c r="Y358" s="76">
        <v>9</v>
      </c>
      <c r="Z358" s="77" t="s">
        <v>95</v>
      </c>
      <c r="AA358" s="73" t="s">
        <v>778</v>
      </c>
      <c r="AB358" s="78" t="s">
        <v>902</v>
      </c>
      <c r="AC358" s="78" t="s">
        <v>95</v>
      </c>
      <c r="AD358" s="79"/>
      <c r="AE358" s="78">
        <v>3</v>
      </c>
      <c r="AF358" s="80" t="s">
        <v>1165</v>
      </c>
      <c r="AG358" s="81">
        <v>10</v>
      </c>
      <c r="AH358" s="71" t="s">
        <v>2214</v>
      </c>
      <c r="AI358" s="248"/>
      <c r="AJ358" s="244"/>
      <c r="AK358" s="249"/>
    </row>
    <row r="359" spans="1:37" ht="15.75" thickBot="1">
      <c r="A359" s="192">
        <v>40775</v>
      </c>
      <c r="B359" s="73" t="s">
        <v>330</v>
      </c>
      <c r="C359" s="71" t="s">
        <v>76</v>
      </c>
      <c r="D359" s="72">
        <v>0.3125</v>
      </c>
      <c r="E359" s="73" t="s">
        <v>2387</v>
      </c>
      <c r="F359" s="73" t="s">
        <v>2388</v>
      </c>
      <c r="G359" s="81" t="s">
        <v>2389</v>
      </c>
      <c r="H359" s="81" t="s">
        <v>2390</v>
      </c>
      <c r="I359" s="71">
        <v>3818</v>
      </c>
      <c r="J359" s="72">
        <v>0.34375</v>
      </c>
      <c r="K359" s="73" t="s">
        <v>2391</v>
      </c>
      <c r="L359" s="73" t="s">
        <v>2392</v>
      </c>
      <c r="M359" s="81" t="s">
        <v>2393</v>
      </c>
      <c r="N359" s="81" t="s">
        <v>2394</v>
      </c>
      <c r="O359" s="71">
        <v>3815</v>
      </c>
      <c r="P359" s="246">
        <v>3.125E-2</v>
      </c>
      <c r="Q359" s="247">
        <v>0</v>
      </c>
      <c r="R359" s="210">
        <v>6.1560841502620738</v>
      </c>
      <c r="S359" s="196">
        <v>43</v>
      </c>
      <c r="T359" s="243">
        <v>4</v>
      </c>
      <c r="U359" s="73" t="s">
        <v>2365</v>
      </c>
      <c r="V359" s="73" t="s">
        <v>2395</v>
      </c>
      <c r="W359" s="74">
        <v>36</v>
      </c>
      <c r="X359" s="74">
        <v>5880</v>
      </c>
      <c r="Y359" s="76">
        <v>9</v>
      </c>
      <c r="Z359" s="77" t="s">
        <v>95</v>
      </c>
      <c r="AA359" s="73" t="s">
        <v>778</v>
      </c>
      <c r="AB359" s="78" t="s">
        <v>902</v>
      </c>
      <c r="AC359" s="78" t="s">
        <v>95</v>
      </c>
      <c r="AD359" s="79"/>
      <c r="AE359" s="78">
        <v>2</v>
      </c>
      <c r="AF359" s="80" t="s">
        <v>780</v>
      </c>
      <c r="AG359" s="81">
        <v>13</v>
      </c>
      <c r="AH359" s="71" t="s">
        <v>2214</v>
      </c>
      <c r="AI359" s="248"/>
      <c r="AJ359" s="244"/>
      <c r="AK359" s="249"/>
    </row>
    <row r="360" spans="1:37" ht="15.75" thickBot="1">
      <c r="A360" s="192">
        <v>40784</v>
      </c>
      <c r="B360" s="73" t="s">
        <v>216</v>
      </c>
      <c r="C360" s="71" t="s">
        <v>76</v>
      </c>
      <c r="D360" s="72">
        <v>0.68402777777777779</v>
      </c>
      <c r="E360" s="73" t="s">
        <v>2396</v>
      </c>
      <c r="F360" s="73" t="s">
        <v>2397</v>
      </c>
      <c r="G360" s="81" t="s">
        <v>2398</v>
      </c>
      <c r="H360" s="81" t="s">
        <v>2399</v>
      </c>
      <c r="I360" s="71">
        <v>3790</v>
      </c>
      <c r="J360" s="72">
        <v>0.71944444444444444</v>
      </c>
      <c r="K360" s="73" t="s">
        <v>2400</v>
      </c>
      <c r="L360" s="73" t="s">
        <v>2401</v>
      </c>
      <c r="M360" s="81" t="s">
        <v>2402</v>
      </c>
      <c r="N360" s="81" t="s">
        <v>2403</v>
      </c>
      <c r="O360" s="71">
        <v>3793</v>
      </c>
      <c r="P360" s="246">
        <v>3.5416666666666652E-2</v>
      </c>
      <c r="Q360" s="247">
        <v>0</v>
      </c>
      <c r="R360" s="210">
        <v>6.4139387041821472</v>
      </c>
      <c r="S360" s="196">
        <v>115</v>
      </c>
      <c r="T360" s="243">
        <v>5</v>
      </c>
      <c r="U360" s="88" t="s">
        <v>2404</v>
      </c>
      <c r="V360" s="73" t="s">
        <v>2395</v>
      </c>
      <c r="W360" s="74">
        <v>36</v>
      </c>
      <c r="X360" s="74">
        <v>5880</v>
      </c>
      <c r="Y360" s="76">
        <v>9</v>
      </c>
      <c r="Z360" s="77" t="s">
        <v>95</v>
      </c>
      <c r="AA360" s="73" t="s">
        <v>778</v>
      </c>
      <c r="AB360" s="78" t="s">
        <v>902</v>
      </c>
      <c r="AC360" s="78" t="s">
        <v>95</v>
      </c>
      <c r="AD360" s="79"/>
      <c r="AE360" s="78">
        <v>2</v>
      </c>
      <c r="AF360" s="80" t="s">
        <v>780</v>
      </c>
      <c r="AG360" s="81">
        <v>0</v>
      </c>
      <c r="AH360" s="71" t="s">
        <v>93</v>
      </c>
      <c r="AI360" s="248">
        <v>30</v>
      </c>
      <c r="AJ360" s="244" t="s">
        <v>2405</v>
      </c>
      <c r="AK360" s="249"/>
    </row>
    <row r="361" spans="1:37" ht="15.75" thickBot="1">
      <c r="A361" s="192">
        <v>40784</v>
      </c>
      <c r="B361" s="73" t="s">
        <v>216</v>
      </c>
      <c r="C361" s="71" t="s">
        <v>76</v>
      </c>
      <c r="D361" s="72">
        <v>0.71944444444444444</v>
      </c>
      <c r="E361" s="73" t="s">
        <v>2400</v>
      </c>
      <c r="F361" s="73" t="s">
        <v>2401</v>
      </c>
      <c r="G361" s="81" t="s">
        <v>2402</v>
      </c>
      <c r="H361" s="81" t="s">
        <v>2403</v>
      </c>
      <c r="I361" s="71">
        <v>3795</v>
      </c>
      <c r="J361" s="72">
        <v>0.74305555555555547</v>
      </c>
      <c r="K361" s="73" t="s">
        <v>2406</v>
      </c>
      <c r="L361" s="73" t="s">
        <v>2407</v>
      </c>
      <c r="M361" s="81" t="s">
        <v>2408</v>
      </c>
      <c r="N361" s="81" t="s">
        <v>2409</v>
      </c>
      <c r="O361" s="71">
        <v>3799</v>
      </c>
      <c r="P361" s="246">
        <v>2.3611111111111027E-2</v>
      </c>
      <c r="Q361" s="247">
        <v>0</v>
      </c>
      <c r="R361" s="210">
        <v>4.5138173901823002</v>
      </c>
      <c r="S361" s="196">
        <v>180</v>
      </c>
      <c r="T361" s="243">
        <v>5</v>
      </c>
      <c r="U361" s="88" t="s">
        <v>2404</v>
      </c>
      <c r="V361" s="73" t="s">
        <v>2395</v>
      </c>
      <c r="W361" s="74">
        <v>36</v>
      </c>
      <c r="X361" s="74">
        <v>5880</v>
      </c>
      <c r="Y361" s="76">
        <v>9</v>
      </c>
      <c r="Z361" s="77" t="s">
        <v>95</v>
      </c>
      <c r="AA361" s="73" t="s">
        <v>778</v>
      </c>
      <c r="AB361" s="78" t="s">
        <v>902</v>
      </c>
      <c r="AC361" s="78" t="s">
        <v>95</v>
      </c>
      <c r="AD361" s="79"/>
      <c r="AE361" s="78">
        <v>2</v>
      </c>
      <c r="AF361" s="80" t="s">
        <v>780</v>
      </c>
      <c r="AG361" s="81">
        <v>4</v>
      </c>
      <c r="AH361" s="71" t="s">
        <v>2159</v>
      </c>
      <c r="AI361" s="248"/>
      <c r="AJ361" s="244"/>
      <c r="AK361" s="249"/>
    </row>
    <row r="362" spans="1:37">
      <c r="A362" s="192">
        <v>40775</v>
      </c>
      <c r="B362" s="73" t="s">
        <v>216</v>
      </c>
      <c r="C362" s="71" t="s">
        <v>76</v>
      </c>
      <c r="D362" s="72">
        <v>0.74305555555555547</v>
      </c>
      <c r="E362" s="73" t="s">
        <v>2406</v>
      </c>
      <c r="F362" s="73" t="s">
        <v>2407</v>
      </c>
      <c r="G362" s="81" t="s">
        <v>2408</v>
      </c>
      <c r="H362" s="81" t="s">
        <v>2409</v>
      </c>
      <c r="I362" s="71">
        <v>3799</v>
      </c>
      <c r="J362" s="72">
        <v>0.75</v>
      </c>
      <c r="K362" s="73" t="s">
        <v>2410</v>
      </c>
      <c r="L362" s="73" t="s">
        <v>2411</v>
      </c>
      <c r="M362" s="81" t="s">
        <v>2412</v>
      </c>
      <c r="N362" s="81" t="s">
        <v>2413</v>
      </c>
      <c r="O362" s="71">
        <v>3791</v>
      </c>
      <c r="P362" s="83">
        <v>6.9444444444445308E-3</v>
      </c>
      <c r="Q362" s="84">
        <v>0</v>
      </c>
      <c r="R362" s="210">
        <v>1.1646091046160352</v>
      </c>
      <c r="S362" s="196">
        <v>183</v>
      </c>
      <c r="T362" s="243">
        <v>4.0999999999999996</v>
      </c>
      <c r="U362" s="88" t="s">
        <v>2404</v>
      </c>
      <c r="V362" s="73" t="s">
        <v>2395</v>
      </c>
      <c r="W362" s="74">
        <v>36</v>
      </c>
      <c r="X362" s="74">
        <v>5880</v>
      </c>
      <c r="Y362" s="76">
        <v>9</v>
      </c>
      <c r="Z362" s="77" t="s">
        <v>95</v>
      </c>
      <c r="AA362" s="73" t="s">
        <v>778</v>
      </c>
      <c r="AB362" s="78" t="s">
        <v>902</v>
      </c>
      <c r="AC362" s="78" t="s">
        <v>1137</v>
      </c>
      <c r="AD362" s="79">
        <v>8</v>
      </c>
      <c r="AE362" s="78">
        <v>3</v>
      </c>
      <c r="AF362" s="80" t="s">
        <v>780</v>
      </c>
      <c r="AG362" s="81">
        <v>7</v>
      </c>
      <c r="AH362" s="71" t="s">
        <v>875</v>
      </c>
      <c r="AI362" s="95"/>
      <c r="AJ362" s="178"/>
      <c r="AK362" s="68"/>
    </row>
    <row r="363" spans="1:37">
      <c r="A363" s="192">
        <v>40775</v>
      </c>
      <c r="B363" s="73" t="s">
        <v>147</v>
      </c>
      <c r="C363" s="71" t="s">
        <v>76</v>
      </c>
      <c r="D363" s="72">
        <v>0.75</v>
      </c>
      <c r="E363" s="73" t="s">
        <v>2410</v>
      </c>
      <c r="F363" s="73" t="s">
        <v>2411</v>
      </c>
      <c r="G363" s="81" t="s">
        <v>2412</v>
      </c>
      <c r="H363" s="81" t="s">
        <v>2413</v>
      </c>
      <c r="I363" s="71">
        <v>3791</v>
      </c>
      <c r="J363" s="72">
        <v>0.7729166666666667</v>
      </c>
      <c r="K363" s="73" t="s">
        <v>2414</v>
      </c>
      <c r="L363" s="73" t="s">
        <v>2415</v>
      </c>
      <c r="M363" s="81" t="s">
        <v>2416</v>
      </c>
      <c r="N363" s="81" t="s">
        <v>2417</v>
      </c>
      <c r="O363" s="71">
        <v>3789</v>
      </c>
      <c r="P363" s="83">
        <v>2.2916666666666696E-2</v>
      </c>
      <c r="Q363" s="84">
        <v>0</v>
      </c>
      <c r="R363" s="210">
        <v>4.5260496380792983</v>
      </c>
      <c r="S363" s="196">
        <v>183</v>
      </c>
      <c r="T363" s="243">
        <v>5</v>
      </c>
      <c r="U363" s="88" t="s">
        <v>2404</v>
      </c>
      <c r="V363" s="73" t="s">
        <v>2395</v>
      </c>
      <c r="W363" s="74">
        <v>36</v>
      </c>
      <c r="X363" s="74">
        <v>5880</v>
      </c>
      <c r="Y363" s="76">
        <v>9</v>
      </c>
      <c r="Z363" s="77" t="s">
        <v>95</v>
      </c>
      <c r="AA363" s="73" t="s">
        <v>778</v>
      </c>
      <c r="AB363" s="78" t="s">
        <v>902</v>
      </c>
      <c r="AC363" s="78" t="s">
        <v>109</v>
      </c>
      <c r="AD363" s="79">
        <v>9</v>
      </c>
      <c r="AE363" s="78">
        <v>3</v>
      </c>
      <c r="AF363" s="80" t="s">
        <v>780</v>
      </c>
      <c r="AG363" s="81">
        <v>5</v>
      </c>
      <c r="AH363" s="71" t="s">
        <v>875</v>
      </c>
      <c r="AI363" s="95"/>
      <c r="AJ363" s="178"/>
      <c r="AK363" s="68"/>
    </row>
    <row r="364" spans="1:37">
      <c r="A364" s="192">
        <v>40775</v>
      </c>
      <c r="B364" s="73" t="s">
        <v>147</v>
      </c>
      <c r="C364" s="71" t="s">
        <v>76</v>
      </c>
      <c r="D364" s="72">
        <v>0.7729166666666667</v>
      </c>
      <c r="E364" s="73" t="s">
        <v>2414</v>
      </c>
      <c r="F364" s="73" t="s">
        <v>2415</v>
      </c>
      <c r="G364" s="81" t="s">
        <v>2416</v>
      </c>
      <c r="H364" s="81" t="s">
        <v>2417</v>
      </c>
      <c r="I364" s="71">
        <v>3789</v>
      </c>
      <c r="J364" s="72">
        <v>0.79027777777777775</v>
      </c>
      <c r="K364" s="73" t="s">
        <v>2418</v>
      </c>
      <c r="L364" s="73" t="s">
        <v>2419</v>
      </c>
      <c r="M364" s="81" t="s">
        <v>2420</v>
      </c>
      <c r="N364" s="81" t="s">
        <v>2421</v>
      </c>
      <c r="O364" s="71">
        <v>3787</v>
      </c>
      <c r="P364" s="83">
        <v>1.7361111111111049E-2</v>
      </c>
      <c r="Q364" s="84">
        <v>0</v>
      </c>
      <c r="R364" s="210">
        <v>3.4549132795572515</v>
      </c>
      <c r="S364" s="196">
        <v>182</v>
      </c>
      <c r="T364" s="243">
        <v>4</v>
      </c>
      <c r="U364" s="88" t="s">
        <v>2404</v>
      </c>
      <c r="V364" s="73" t="s">
        <v>2395</v>
      </c>
      <c r="W364" s="74">
        <v>36</v>
      </c>
      <c r="X364" s="74">
        <v>5880</v>
      </c>
      <c r="Y364" s="76">
        <v>9</v>
      </c>
      <c r="Z364" s="77" t="s">
        <v>95</v>
      </c>
      <c r="AA364" s="73" t="s">
        <v>778</v>
      </c>
      <c r="AB364" s="78" t="s">
        <v>902</v>
      </c>
      <c r="AC364" s="78" t="s">
        <v>109</v>
      </c>
      <c r="AD364" s="79">
        <v>9</v>
      </c>
      <c r="AE364" s="78">
        <v>3</v>
      </c>
      <c r="AF364" s="80" t="s">
        <v>780</v>
      </c>
      <c r="AG364" s="81">
        <v>7</v>
      </c>
      <c r="AH364" s="71" t="s">
        <v>875</v>
      </c>
      <c r="AI364" s="95"/>
      <c r="AJ364" s="178"/>
      <c r="AK364" s="68"/>
    </row>
    <row r="365" spans="1:37">
      <c r="A365" s="192">
        <v>40775</v>
      </c>
      <c r="B365" s="73" t="s">
        <v>137</v>
      </c>
      <c r="C365" s="71" t="s">
        <v>76</v>
      </c>
      <c r="D365" s="72">
        <v>0.79027777777777775</v>
      </c>
      <c r="E365" s="73" t="s">
        <v>2418</v>
      </c>
      <c r="F365" s="73" t="s">
        <v>2419</v>
      </c>
      <c r="G365" s="81" t="s">
        <v>2420</v>
      </c>
      <c r="H365" s="81" t="s">
        <v>2421</v>
      </c>
      <c r="I365" s="71">
        <v>3787</v>
      </c>
      <c r="J365" s="65">
        <v>0.8125</v>
      </c>
      <c r="K365" s="66" t="s">
        <v>2422</v>
      </c>
      <c r="L365" s="66" t="s">
        <v>2423</v>
      </c>
      <c r="M365" s="66" t="s">
        <v>2424</v>
      </c>
      <c r="N365" s="66" t="s">
        <v>2425</v>
      </c>
      <c r="O365" s="64">
        <v>3794</v>
      </c>
      <c r="P365" s="83">
        <v>2.2222222222222254E-2</v>
      </c>
      <c r="Q365" s="84">
        <v>0</v>
      </c>
      <c r="R365" s="85">
        <v>4.0440613875993519</v>
      </c>
      <c r="S365" s="86">
        <v>181</v>
      </c>
      <c r="T365" s="250">
        <v>4</v>
      </c>
      <c r="U365" s="88" t="s">
        <v>2404</v>
      </c>
      <c r="V365" s="73" t="s">
        <v>2395</v>
      </c>
      <c r="W365" s="74">
        <v>36</v>
      </c>
      <c r="X365" s="74">
        <v>5880</v>
      </c>
      <c r="Y365" s="90">
        <v>9</v>
      </c>
      <c r="Z365" s="98" t="s">
        <v>95</v>
      </c>
      <c r="AA365" s="94" t="s">
        <v>778</v>
      </c>
      <c r="AB365" s="92" t="s">
        <v>902</v>
      </c>
      <c r="AC365" s="92" t="s">
        <v>95</v>
      </c>
      <c r="AD365" s="92"/>
      <c r="AE365" s="69">
        <v>3</v>
      </c>
      <c r="AF365" s="93" t="s">
        <v>780</v>
      </c>
      <c r="AG365" s="94">
        <v>6</v>
      </c>
      <c r="AH365" s="64" t="s">
        <v>875</v>
      </c>
      <c r="AI365" s="95"/>
      <c r="AJ365" s="99"/>
      <c r="AK365" s="68"/>
    </row>
    <row r="366" spans="1:37">
      <c r="A366" s="82">
        <v>40775</v>
      </c>
      <c r="B366" s="66" t="s">
        <v>126</v>
      </c>
      <c r="C366" s="64" t="s">
        <v>76</v>
      </c>
      <c r="D366" s="65">
        <v>0.8125</v>
      </c>
      <c r="E366" s="66" t="s">
        <v>2422</v>
      </c>
      <c r="F366" s="66" t="s">
        <v>2423</v>
      </c>
      <c r="G366" s="66" t="s">
        <v>2424</v>
      </c>
      <c r="H366" s="66" t="s">
        <v>2425</v>
      </c>
      <c r="I366" s="64">
        <v>3794</v>
      </c>
      <c r="J366" s="65">
        <v>0.83194444444444438</v>
      </c>
      <c r="K366" s="66" t="s">
        <v>2426</v>
      </c>
      <c r="L366" s="66" t="s">
        <v>2427</v>
      </c>
      <c r="M366" s="66" t="s">
        <v>2428</v>
      </c>
      <c r="N366" s="66" t="s">
        <v>2429</v>
      </c>
      <c r="O366" s="64">
        <v>3794</v>
      </c>
      <c r="P366" s="83">
        <v>1.9444444444444375E-2</v>
      </c>
      <c r="Q366" s="84">
        <v>0</v>
      </c>
      <c r="R366" s="85">
        <v>4.141647826050515</v>
      </c>
      <c r="S366" s="86">
        <v>181</v>
      </c>
      <c r="T366" s="97">
        <v>4</v>
      </c>
      <c r="U366" s="88" t="s">
        <v>2404</v>
      </c>
      <c r="V366" s="66" t="s">
        <v>1916</v>
      </c>
      <c r="W366" s="89">
        <v>36</v>
      </c>
      <c r="X366" s="88">
        <v>5880</v>
      </c>
      <c r="Y366" s="90">
        <v>9</v>
      </c>
      <c r="Z366" s="91" t="s">
        <v>95</v>
      </c>
      <c r="AA366" s="66" t="s">
        <v>778</v>
      </c>
      <c r="AB366" s="69" t="s">
        <v>902</v>
      </c>
      <c r="AC366" s="69" t="s">
        <v>95</v>
      </c>
      <c r="AD366" s="92"/>
      <c r="AE366" s="69">
        <v>2</v>
      </c>
      <c r="AF366" s="177" t="s">
        <v>780</v>
      </c>
      <c r="AG366" s="94">
        <v>2</v>
      </c>
      <c r="AH366" s="64" t="s">
        <v>875</v>
      </c>
      <c r="AI366" s="95"/>
      <c r="AJ366" s="99"/>
      <c r="AK366" s="68"/>
    </row>
    <row r="367" spans="1:37">
      <c r="A367" s="82">
        <v>40775</v>
      </c>
      <c r="B367" s="66" t="s">
        <v>147</v>
      </c>
      <c r="C367" s="64" t="s">
        <v>76</v>
      </c>
      <c r="D367" s="65">
        <v>0.83194444444444438</v>
      </c>
      <c r="E367" s="66" t="s">
        <v>2426</v>
      </c>
      <c r="F367" s="66" t="s">
        <v>2427</v>
      </c>
      <c r="G367" s="66" t="s">
        <v>2428</v>
      </c>
      <c r="H367" s="66" t="s">
        <v>2429</v>
      </c>
      <c r="I367" s="64">
        <v>3794</v>
      </c>
      <c r="J367" s="65">
        <v>0.86111111111111116</v>
      </c>
      <c r="K367" s="66" t="s">
        <v>2430</v>
      </c>
      <c r="L367" s="66" t="s">
        <v>2431</v>
      </c>
      <c r="M367" s="66" t="s">
        <v>2432</v>
      </c>
      <c r="N367" s="66" t="s">
        <v>2433</v>
      </c>
      <c r="O367" s="64">
        <v>3794</v>
      </c>
      <c r="P367" s="83">
        <v>2.9166666666666785E-2</v>
      </c>
      <c r="Q367" s="84">
        <v>0</v>
      </c>
      <c r="R367" s="85">
        <v>6.171325116443132</v>
      </c>
      <c r="S367" s="86">
        <v>182</v>
      </c>
      <c r="T367" s="97">
        <v>5</v>
      </c>
      <c r="U367" s="88" t="s">
        <v>2404</v>
      </c>
      <c r="V367" s="66" t="s">
        <v>1916</v>
      </c>
      <c r="W367" s="89">
        <v>36</v>
      </c>
      <c r="X367" s="88">
        <v>5880</v>
      </c>
      <c r="Y367" s="90">
        <v>9</v>
      </c>
      <c r="Z367" s="91" t="s">
        <v>95</v>
      </c>
      <c r="AA367" s="66" t="s">
        <v>778</v>
      </c>
      <c r="AB367" s="69" t="s">
        <v>902</v>
      </c>
      <c r="AC367" s="69" t="s">
        <v>95</v>
      </c>
      <c r="AD367" s="92"/>
      <c r="AE367" s="69">
        <v>2</v>
      </c>
      <c r="AF367" s="177" t="s">
        <v>780</v>
      </c>
      <c r="AG367" s="94">
        <v>3</v>
      </c>
      <c r="AH367" s="64" t="s">
        <v>875</v>
      </c>
      <c r="AI367" s="179"/>
      <c r="AJ367" s="99"/>
      <c r="AK367" s="68"/>
    </row>
    <row r="368" spans="1:37">
      <c r="A368" s="82">
        <v>40775</v>
      </c>
      <c r="B368" s="66" t="s">
        <v>147</v>
      </c>
      <c r="C368" s="64" t="s">
        <v>76</v>
      </c>
      <c r="D368" s="65">
        <v>0.86111111111111116</v>
      </c>
      <c r="E368" s="66" t="s">
        <v>2430</v>
      </c>
      <c r="F368" s="66" t="s">
        <v>2431</v>
      </c>
      <c r="G368" s="66" t="s">
        <v>2432</v>
      </c>
      <c r="H368" s="66" t="s">
        <v>2433</v>
      </c>
      <c r="I368" s="64">
        <v>3794</v>
      </c>
      <c r="J368" s="65">
        <v>0.875</v>
      </c>
      <c r="K368" s="66" t="s">
        <v>2434</v>
      </c>
      <c r="L368" s="66" t="s">
        <v>2435</v>
      </c>
      <c r="M368" s="66" t="s">
        <v>2436</v>
      </c>
      <c r="N368" s="66" t="s">
        <v>2437</v>
      </c>
      <c r="O368" s="64">
        <v>3794</v>
      </c>
      <c r="P368" s="83">
        <v>1.388888888888884E-2</v>
      </c>
      <c r="Q368" s="84">
        <v>0</v>
      </c>
      <c r="R368" s="85">
        <v>2.2322436220388933</v>
      </c>
      <c r="S368" s="86">
        <v>184</v>
      </c>
      <c r="T368" s="97">
        <v>4</v>
      </c>
      <c r="U368" s="88" t="s">
        <v>2404</v>
      </c>
      <c r="V368" s="66" t="s">
        <v>1916</v>
      </c>
      <c r="W368" s="89">
        <v>36</v>
      </c>
      <c r="X368" s="88">
        <v>5880</v>
      </c>
      <c r="Y368" s="90">
        <v>9</v>
      </c>
      <c r="Z368" s="91" t="s">
        <v>95</v>
      </c>
      <c r="AA368" s="66" t="s">
        <v>778</v>
      </c>
      <c r="AB368" s="69" t="s">
        <v>902</v>
      </c>
      <c r="AC368" s="69" t="s">
        <v>95</v>
      </c>
      <c r="AD368" s="92"/>
      <c r="AE368" s="69">
        <v>2</v>
      </c>
      <c r="AF368" s="177" t="s">
        <v>780</v>
      </c>
      <c r="AG368" s="94">
        <v>3</v>
      </c>
      <c r="AH368" s="64" t="s">
        <v>875</v>
      </c>
      <c r="AI368" s="95"/>
      <c r="AJ368" s="178"/>
      <c r="AK368" s="68"/>
    </row>
    <row r="369" spans="1:37">
      <c r="A369" s="82">
        <v>40775</v>
      </c>
      <c r="B369" s="66" t="s">
        <v>163</v>
      </c>
      <c r="C369" s="64" t="s">
        <v>76</v>
      </c>
      <c r="D369" s="65">
        <v>0.875</v>
      </c>
      <c r="E369" s="66" t="s">
        <v>2434</v>
      </c>
      <c r="F369" s="66" t="s">
        <v>2435</v>
      </c>
      <c r="G369" s="66" t="s">
        <v>2436</v>
      </c>
      <c r="H369" s="66" t="s">
        <v>2437</v>
      </c>
      <c r="I369" s="64">
        <v>3794</v>
      </c>
      <c r="J369" s="65">
        <v>0.89722222222222225</v>
      </c>
      <c r="K369" s="66" t="s">
        <v>2438</v>
      </c>
      <c r="L369" s="66" t="s">
        <v>2439</v>
      </c>
      <c r="M369" s="66" t="s">
        <v>2440</v>
      </c>
      <c r="N369" s="66" t="s">
        <v>2441</v>
      </c>
      <c r="O369" s="64">
        <v>3797</v>
      </c>
      <c r="P369" s="83">
        <v>2.2222222222222254E-2</v>
      </c>
      <c r="Q369" s="84">
        <v>0</v>
      </c>
      <c r="R369" s="85">
        <v>4.7811650168318733</v>
      </c>
      <c r="S369" s="86">
        <v>187</v>
      </c>
      <c r="T369" s="97">
        <v>5</v>
      </c>
      <c r="U369" s="88" t="s">
        <v>2404</v>
      </c>
      <c r="V369" s="66" t="s">
        <v>1916</v>
      </c>
      <c r="W369" s="89">
        <v>36</v>
      </c>
      <c r="X369" s="88">
        <v>5880</v>
      </c>
      <c r="Y369" s="90">
        <v>9</v>
      </c>
      <c r="Z369" s="91" t="s">
        <v>95</v>
      </c>
      <c r="AA369" s="66" t="s">
        <v>778</v>
      </c>
      <c r="AB369" s="69" t="s">
        <v>902</v>
      </c>
      <c r="AC369" s="69" t="s">
        <v>95</v>
      </c>
      <c r="AD369" s="92"/>
      <c r="AE369" s="69">
        <v>2</v>
      </c>
      <c r="AF369" s="177" t="s">
        <v>780</v>
      </c>
      <c r="AG369" s="94">
        <v>3</v>
      </c>
      <c r="AH369" s="64" t="s">
        <v>875</v>
      </c>
      <c r="AI369" s="95"/>
      <c r="AJ369" s="178"/>
      <c r="AK369" s="68"/>
    </row>
    <row r="370" spans="1:37">
      <c r="A370" s="82">
        <v>40775</v>
      </c>
      <c r="B370" s="66" t="s">
        <v>163</v>
      </c>
      <c r="C370" s="64" t="s">
        <v>76</v>
      </c>
      <c r="D370" s="65">
        <v>0.89722222222222225</v>
      </c>
      <c r="E370" s="66" t="s">
        <v>2438</v>
      </c>
      <c r="F370" s="66" t="s">
        <v>2439</v>
      </c>
      <c r="G370" s="66" t="s">
        <v>2440</v>
      </c>
      <c r="H370" s="66" t="s">
        <v>2441</v>
      </c>
      <c r="I370" s="64">
        <v>3797</v>
      </c>
      <c r="J370" s="65">
        <v>0.91666666666666663</v>
      </c>
      <c r="K370" s="66" t="s">
        <v>2442</v>
      </c>
      <c r="L370" s="66" t="s">
        <v>2443</v>
      </c>
      <c r="M370" s="66" t="s">
        <v>2444</v>
      </c>
      <c r="N370" s="66" t="s">
        <v>2445</v>
      </c>
      <c r="O370" s="64">
        <v>3798</v>
      </c>
      <c r="P370" s="83">
        <v>1.9444444444444375E-2</v>
      </c>
      <c r="Q370" s="84">
        <v>0</v>
      </c>
      <c r="R370" s="85">
        <v>4.2003484603708605</v>
      </c>
      <c r="S370" s="86">
        <v>187</v>
      </c>
      <c r="T370" s="97">
        <v>5</v>
      </c>
      <c r="U370" s="88" t="s">
        <v>2404</v>
      </c>
      <c r="V370" s="66" t="s">
        <v>1916</v>
      </c>
      <c r="W370" s="89">
        <v>36</v>
      </c>
      <c r="X370" s="88">
        <v>5880</v>
      </c>
      <c r="Y370" s="90">
        <v>9</v>
      </c>
      <c r="Z370" s="91" t="s">
        <v>95</v>
      </c>
      <c r="AA370" s="66" t="s">
        <v>778</v>
      </c>
      <c r="AB370" s="69" t="s">
        <v>902</v>
      </c>
      <c r="AC370" s="69" t="s">
        <v>95</v>
      </c>
      <c r="AD370" s="92"/>
      <c r="AE370" s="69">
        <v>3</v>
      </c>
      <c r="AF370" s="177" t="s">
        <v>780</v>
      </c>
      <c r="AG370" s="94">
        <v>13</v>
      </c>
      <c r="AH370" s="64" t="s">
        <v>781</v>
      </c>
      <c r="AI370" s="179"/>
      <c r="AJ370" s="178"/>
      <c r="AK370" s="68"/>
    </row>
    <row r="371" spans="1:37">
      <c r="A371" s="82">
        <v>40775</v>
      </c>
      <c r="B371" s="66" t="s">
        <v>163</v>
      </c>
      <c r="C371" s="64" t="s">
        <v>76</v>
      </c>
      <c r="D371" s="65">
        <v>0.91666666666666663</v>
      </c>
      <c r="E371" s="66" t="s">
        <v>2442</v>
      </c>
      <c r="F371" s="66" t="s">
        <v>2443</v>
      </c>
      <c r="G371" s="66" t="s">
        <v>2444</v>
      </c>
      <c r="H371" s="66" t="s">
        <v>2445</v>
      </c>
      <c r="I371" s="64">
        <v>3798</v>
      </c>
      <c r="J371" s="65">
        <v>0.93402777777777779</v>
      </c>
      <c r="K371" s="66" t="s">
        <v>2446</v>
      </c>
      <c r="L371" s="66" t="s">
        <v>2447</v>
      </c>
      <c r="M371" s="66" t="s">
        <v>2448</v>
      </c>
      <c r="N371" s="66" t="s">
        <v>2449</v>
      </c>
      <c r="O371" s="64">
        <v>3802</v>
      </c>
      <c r="P371" s="83">
        <v>1.736111111111116E-2</v>
      </c>
      <c r="Q371" s="84">
        <v>0</v>
      </c>
      <c r="R371" s="85">
        <v>3.3328278774234716</v>
      </c>
      <c r="S371" s="86">
        <v>188</v>
      </c>
      <c r="T371" s="97">
        <v>5</v>
      </c>
      <c r="U371" s="88" t="s">
        <v>2404</v>
      </c>
      <c r="V371" s="66" t="s">
        <v>1916</v>
      </c>
      <c r="W371" s="89">
        <v>36</v>
      </c>
      <c r="X371" s="88">
        <v>5880</v>
      </c>
      <c r="Y371" s="90">
        <v>9</v>
      </c>
      <c r="Z371" s="91" t="s">
        <v>95</v>
      </c>
      <c r="AA371" s="66" t="s">
        <v>778</v>
      </c>
      <c r="AB371" s="69" t="s">
        <v>902</v>
      </c>
      <c r="AC371" s="69" t="s">
        <v>95</v>
      </c>
      <c r="AD371" s="92"/>
      <c r="AE371" s="69">
        <v>3</v>
      </c>
      <c r="AF371" s="177" t="s">
        <v>780</v>
      </c>
      <c r="AG371" s="94">
        <v>10</v>
      </c>
      <c r="AH371" s="64" t="s">
        <v>781</v>
      </c>
      <c r="AI371" s="95"/>
      <c r="AJ371" s="178"/>
      <c r="AK371" s="68"/>
    </row>
    <row r="372" spans="1:37">
      <c r="A372" s="82">
        <v>40775</v>
      </c>
      <c r="B372" s="66" t="s">
        <v>163</v>
      </c>
      <c r="C372" s="64" t="s">
        <v>76</v>
      </c>
      <c r="D372" s="65">
        <v>0.93402777777777779</v>
      </c>
      <c r="E372" s="66" t="s">
        <v>2446</v>
      </c>
      <c r="F372" s="66" t="s">
        <v>2447</v>
      </c>
      <c r="G372" s="66" t="s">
        <v>2448</v>
      </c>
      <c r="H372" s="66" t="s">
        <v>2449</v>
      </c>
      <c r="I372" s="64">
        <v>3802</v>
      </c>
      <c r="J372" s="65">
        <v>0.9555555555555556</v>
      </c>
      <c r="K372" s="66" t="s">
        <v>2450</v>
      </c>
      <c r="L372" s="66" t="s">
        <v>2451</v>
      </c>
      <c r="M372" s="66" t="s">
        <v>2452</v>
      </c>
      <c r="N372" s="66" t="s">
        <v>2453</v>
      </c>
      <c r="O372" s="64">
        <v>3801</v>
      </c>
      <c r="P372" s="83">
        <v>2.1527777777777812E-2</v>
      </c>
      <c r="Q372" s="84">
        <v>0</v>
      </c>
      <c r="R372" s="85">
        <v>5.2057752237326422</v>
      </c>
      <c r="S372" s="86">
        <v>186</v>
      </c>
      <c r="T372" s="97">
        <v>5</v>
      </c>
      <c r="U372" s="88" t="s">
        <v>2404</v>
      </c>
      <c r="V372" s="66" t="s">
        <v>1916</v>
      </c>
      <c r="W372" s="89">
        <v>36</v>
      </c>
      <c r="X372" s="88">
        <v>5880</v>
      </c>
      <c r="Y372" s="90">
        <v>9</v>
      </c>
      <c r="Z372" s="91" t="s">
        <v>95</v>
      </c>
      <c r="AA372" s="66" t="s">
        <v>778</v>
      </c>
      <c r="AB372" s="69" t="s">
        <v>902</v>
      </c>
      <c r="AC372" s="69" t="s">
        <v>95</v>
      </c>
      <c r="AD372" s="92"/>
      <c r="AE372" s="69">
        <v>3</v>
      </c>
      <c r="AF372" s="177" t="s">
        <v>780</v>
      </c>
      <c r="AG372" s="94">
        <v>13</v>
      </c>
      <c r="AH372" s="64" t="s">
        <v>781</v>
      </c>
      <c r="AI372" s="95"/>
      <c r="AJ372" s="178"/>
      <c r="AK372" s="68"/>
    </row>
    <row r="373" spans="1:37">
      <c r="A373" s="82">
        <v>40775</v>
      </c>
      <c r="B373" s="66" t="s">
        <v>1633</v>
      </c>
      <c r="C373" s="64" t="s">
        <v>76</v>
      </c>
      <c r="D373" s="65">
        <v>0.9555555555555556</v>
      </c>
      <c r="E373" s="66" t="s">
        <v>2450</v>
      </c>
      <c r="F373" s="66" t="s">
        <v>2451</v>
      </c>
      <c r="G373" s="66" t="s">
        <v>2452</v>
      </c>
      <c r="H373" s="66" t="s">
        <v>2453</v>
      </c>
      <c r="I373" s="64">
        <v>3801</v>
      </c>
      <c r="J373" s="65">
        <v>0.97777777777777775</v>
      </c>
      <c r="K373" s="66" t="s">
        <v>2454</v>
      </c>
      <c r="L373" s="66" t="s">
        <v>2455</v>
      </c>
      <c r="M373" s="66" t="s">
        <v>2456</v>
      </c>
      <c r="N373" s="66" t="s">
        <v>2457</v>
      </c>
      <c r="O373" s="64">
        <v>3800</v>
      </c>
      <c r="P373" s="83">
        <v>2.2222222222222143E-2</v>
      </c>
      <c r="Q373" s="84">
        <v>0</v>
      </c>
      <c r="R373" s="85">
        <v>4.7562084557359228</v>
      </c>
      <c r="S373" s="86">
        <v>186</v>
      </c>
      <c r="T373" s="97">
        <v>5</v>
      </c>
      <c r="U373" s="88" t="s">
        <v>2404</v>
      </c>
      <c r="V373" s="66" t="s">
        <v>1916</v>
      </c>
      <c r="W373" s="89">
        <v>36</v>
      </c>
      <c r="X373" s="88">
        <v>5880</v>
      </c>
      <c r="Y373" s="90">
        <v>9</v>
      </c>
      <c r="Z373" s="91" t="s">
        <v>95</v>
      </c>
      <c r="AA373" s="66" t="s">
        <v>778</v>
      </c>
      <c r="AB373" s="69" t="s">
        <v>902</v>
      </c>
      <c r="AC373" s="69" t="s">
        <v>95</v>
      </c>
      <c r="AD373" s="92"/>
      <c r="AE373" s="69">
        <v>3</v>
      </c>
      <c r="AF373" s="177" t="s">
        <v>780</v>
      </c>
      <c r="AG373" s="94">
        <v>8</v>
      </c>
      <c r="AH373" s="64" t="s">
        <v>781</v>
      </c>
      <c r="AI373" s="95"/>
      <c r="AJ373" s="99"/>
      <c r="AK373" s="68"/>
    </row>
    <row r="374" spans="1:37" ht="15.75" thickBot="1">
      <c r="A374" s="82">
        <v>40775</v>
      </c>
      <c r="B374" s="66" t="s">
        <v>137</v>
      </c>
      <c r="C374" s="64" t="s">
        <v>76</v>
      </c>
      <c r="D374" s="65">
        <v>0.97777777777777775</v>
      </c>
      <c r="E374" s="66" t="s">
        <v>2454</v>
      </c>
      <c r="F374" s="66" t="s">
        <v>2455</v>
      </c>
      <c r="G374" s="66" t="s">
        <v>2456</v>
      </c>
      <c r="H374" s="66" t="s">
        <v>2457</v>
      </c>
      <c r="I374" s="64">
        <v>3800</v>
      </c>
      <c r="J374" s="65">
        <v>0.99930555555555556</v>
      </c>
      <c r="K374" s="66" t="s">
        <v>2458</v>
      </c>
      <c r="L374" s="66" t="s">
        <v>2459</v>
      </c>
      <c r="M374" s="66" t="s">
        <v>2460</v>
      </c>
      <c r="N374" s="66" t="s">
        <v>2461</v>
      </c>
      <c r="O374" s="64">
        <v>3804</v>
      </c>
      <c r="P374" s="83">
        <v>2.1527777777777812E-2</v>
      </c>
      <c r="Q374" s="84">
        <v>0</v>
      </c>
      <c r="R374" s="85">
        <v>3.8745953704210914</v>
      </c>
      <c r="S374" s="86">
        <v>186</v>
      </c>
      <c r="T374" s="97">
        <v>5</v>
      </c>
      <c r="U374" s="88" t="s">
        <v>2404</v>
      </c>
      <c r="V374" s="66" t="s">
        <v>1916</v>
      </c>
      <c r="W374" s="89">
        <v>36</v>
      </c>
      <c r="X374" s="88">
        <v>5880</v>
      </c>
      <c r="Y374" s="90">
        <v>9</v>
      </c>
      <c r="Z374" s="91" t="s">
        <v>95</v>
      </c>
      <c r="AA374" s="66" t="s">
        <v>778</v>
      </c>
      <c r="AB374" s="69" t="s">
        <v>1172</v>
      </c>
      <c r="AC374" s="69" t="s">
        <v>95</v>
      </c>
      <c r="AD374" s="92"/>
      <c r="AE374" s="69">
        <v>3</v>
      </c>
      <c r="AF374" s="93" t="s">
        <v>780</v>
      </c>
      <c r="AG374" s="94">
        <v>12</v>
      </c>
      <c r="AH374" s="64" t="s">
        <v>875</v>
      </c>
      <c r="AI374" s="95"/>
      <c r="AJ374" s="99"/>
      <c r="AK374" s="68"/>
    </row>
    <row r="375" spans="1:37">
      <c r="A375" s="82">
        <v>40776</v>
      </c>
      <c r="B375" s="66" t="s">
        <v>454</v>
      </c>
      <c r="C375" s="64" t="s">
        <v>76</v>
      </c>
      <c r="D375" s="65">
        <v>0</v>
      </c>
      <c r="E375" s="66" t="s">
        <v>2458</v>
      </c>
      <c r="F375" s="66" t="s">
        <v>2459</v>
      </c>
      <c r="G375" s="94" t="s">
        <v>2460</v>
      </c>
      <c r="H375" s="94" t="s">
        <v>2461</v>
      </c>
      <c r="I375" s="64">
        <v>3804</v>
      </c>
      <c r="J375" s="65">
        <v>2.0833333333333332E-2</v>
      </c>
      <c r="K375" s="66" t="s">
        <v>2462</v>
      </c>
      <c r="L375" s="66" t="s">
        <v>2463</v>
      </c>
      <c r="M375" s="94" t="s">
        <v>2464</v>
      </c>
      <c r="N375" s="94" t="s">
        <v>2465</v>
      </c>
      <c r="O375" s="64">
        <v>3817</v>
      </c>
      <c r="P375" s="83">
        <v>2.0833333333333332E-2</v>
      </c>
      <c r="Q375" s="84">
        <v>2.0833333335758653E-2</v>
      </c>
      <c r="R375" s="85">
        <v>5.6246538668571366</v>
      </c>
      <c r="S375" s="86">
        <v>185</v>
      </c>
      <c r="T375" s="173">
        <v>5</v>
      </c>
      <c r="U375" s="88" t="s">
        <v>2466</v>
      </c>
      <c r="V375" s="66" t="s">
        <v>1916</v>
      </c>
      <c r="W375" s="89">
        <v>36</v>
      </c>
      <c r="X375" s="88">
        <v>5880</v>
      </c>
      <c r="Y375" s="90">
        <v>9</v>
      </c>
      <c r="Z375" s="91" t="s">
        <v>95</v>
      </c>
      <c r="AA375" s="66" t="s">
        <v>778</v>
      </c>
      <c r="AB375" s="69" t="s">
        <v>1172</v>
      </c>
      <c r="AC375" s="69" t="s">
        <v>95</v>
      </c>
      <c r="AD375" s="92"/>
      <c r="AE375" s="69">
        <v>3</v>
      </c>
      <c r="AF375" s="93" t="s">
        <v>780</v>
      </c>
      <c r="AG375" s="94">
        <v>13</v>
      </c>
      <c r="AH375" s="64" t="s">
        <v>781</v>
      </c>
      <c r="AI375" s="95"/>
      <c r="AJ375" s="178"/>
      <c r="AK375" s="251"/>
    </row>
    <row r="376" spans="1:37">
      <c r="A376" s="82">
        <v>40776</v>
      </c>
      <c r="B376" s="66" t="s">
        <v>454</v>
      </c>
      <c r="C376" s="64" t="s">
        <v>76</v>
      </c>
      <c r="D376" s="65">
        <v>2.0833333333333332E-2</v>
      </c>
      <c r="E376" s="66" t="s">
        <v>2462</v>
      </c>
      <c r="F376" s="66" t="s">
        <v>2463</v>
      </c>
      <c r="G376" s="94" t="s">
        <v>2464</v>
      </c>
      <c r="H376" s="94" t="s">
        <v>2465</v>
      </c>
      <c r="I376" s="64">
        <v>3817</v>
      </c>
      <c r="J376" s="65">
        <v>4.1666666666666664E-2</v>
      </c>
      <c r="K376" s="66" t="s">
        <v>2467</v>
      </c>
      <c r="L376" s="66" t="s">
        <v>2468</v>
      </c>
      <c r="M376" s="94" t="s">
        <v>2469</v>
      </c>
      <c r="N376" s="94" t="s">
        <v>2470</v>
      </c>
      <c r="O376" s="64">
        <v>3809</v>
      </c>
      <c r="P376" s="83">
        <v>2.0833333333333332E-2</v>
      </c>
      <c r="Q376" s="84">
        <v>2.0833333328482695E-2</v>
      </c>
      <c r="R376" s="85">
        <v>4.2875474488828349</v>
      </c>
      <c r="S376" s="86">
        <v>186</v>
      </c>
      <c r="T376" s="87">
        <v>5</v>
      </c>
      <c r="U376" s="88" t="s">
        <v>2466</v>
      </c>
      <c r="V376" s="66" t="s">
        <v>1916</v>
      </c>
      <c r="W376" s="89">
        <v>36</v>
      </c>
      <c r="X376" s="88">
        <v>5880</v>
      </c>
      <c r="Y376" s="90">
        <v>9</v>
      </c>
      <c r="Z376" s="91" t="s">
        <v>95</v>
      </c>
      <c r="AA376" s="66" t="s">
        <v>778</v>
      </c>
      <c r="AB376" s="69" t="s">
        <v>1172</v>
      </c>
      <c r="AC376" s="69" t="s">
        <v>95</v>
      </c>
      <c r="AD376" s="69"/>
      <c r="AE376" s="69">
        <v>3</v>
      </c>
      <c r="AF376" s="177" t="s">
        <v>780</v>
      </c>
      <c r="AG376" s="94">
        <v>10</v>
      </c>
      <c r="AH376" s="64" t="s">
        <v>781</v>
      </c>
      <c r="AI376" s="95"/>
      <c r="AJ376" s="178"/>
      <c r="AK376" s="68"/>
    </row>
    <row r="377" spans="1:37">
      <c r="A377" s="82">
        <v>40776</v>
      </c>
      <c r="B377" s="66" t="s">
        <v>454</v>
      </c>
      <c r="C377" s="64" t="s">
        <v>76</v>
      </c>
      <c r="D377" s="65">
        <v>4.1666666666666664E-2</v>
      </c>
      <c r="E377" s="66" t="s">
        <v>2467</v>
      </c>
      <c r="F377" s="66" t="s">
        <v>2468</v>
      </c>
      <c r="G377" s="94" t="s">
        <v>2469</v>
      </c>
      <c r="H377" s="94" t="s">
        <v>2470</v>
      </c>
      <c r="I377" s="64">
        <v>3809</v>
      </c>
      <c r="J377" s="65">
        <v>6.1111111111111116E-2</v>
      </c>
      <c r="K377" s="66" t="s">
        <v>2471</v>
      </c>
      <c r="L377" s="66" t="s">
        <v>2472</v>
      </c>
      <c r="M377" s="94" t="s">
        <v>2473</v>
      </c>
      <c r="N377" s="94" t="s">
        <v>2474</v>
      </c>
      <c r="O377" s="64">
        <v>3808</v>
      </c>
      <c r="P377" s="83">
        <v>1.9444444444444452E-2</v>
      </c>
      <c r="Q377" s="84">
        <v>1.9444444449618459E-2</v>
      </c>
      <c r="R377" s="85">
        <v>4.7511696768779661</v>
      </c>
      <c r="S377" s="86">
        <v>184</v>
      </c>
      <c r="T377" s="87">
        <v>5</v>
      </c>
      <c r="U377" s="88" t="s">
        <v>2466</v>
      </c>
      <c r="V377" s="66" t="s">
        <v>1916</v>
      </c>
      <c r="W377" s="89">
        <v>36</v>
      </c>
      <c r="X377" s="88">
        <v>5880</v>
      </c>
      <c r="Y377" s="90">
        <v>9</v>
      </c>
      <c r="Z377" s="91" t="s">
        <v>95</v>
      </c>
      <c r="AA377" s="66" t="s">
        <v>778</v>
      </c>
      <c r="AB377" s="69">
        <v>5</v>
      </c>
      <c r="AC377" s="69" t="s">
        <v>95</v>
      </c>
      <c r="AD377" s="92"/>
      <c r="AE377" s="69">
        <v>3</v>
      </c>
      <c r="AF377" s="177" t="s">
        <v>780</v>
      </c>
      <c r="AG377" s="94">
        <v>14</v>
      </c>
      <c r="AH377" s="64" t="s">
        <v>781</v>
      </c>
      <c r="AI377" s="95"/>
      <c r="AJ377" s="178" t="s">
        <v>2475</v>
      </c>
      <c r="AK377" s="68"/>
    </row>
    <row r="378" spans="1:37">
      <c r="A378" s="82">
        <v>40776</v>
      </c>
      <c r="B378" s="66" t="s">
        <v>454</v>
      </c>
      <c r="C378" s="64" t="s">
        <v>76</v>
      </c>
      <c r="D378" s="65">
        <v>6.1111111111111116E-2</v>
      </c>
      <c r="E378" s="66" t="s">
        <v>2471</v>
      </c>
      <c r="F378" s="66" t="s">
        <v>2472</v>
      </c>
      <c r="G378" s="94" t="s">
        <v>2473</v>
      </c>
      <c r="H378" s="94" t="s">
        <v>2474</v>
      </c>
      <c r="I378" s="64">
        <v>3808</v>
      </c>
      <c r="J378" s="65">
        <v>8.4027777777777771E-2</v>
      </c>
      <c r="K378" s="66" t="s">
        <v>2476</v>
      </c>
      <c r="L378" s="66" t="s">
        <v>2477</v>
      </c>
      <c r="M378" s="94" t="s">
        <v>2478</v>
      </c>
      <c r="N378" s="94" t="s">
        <v>2479</v>
      </c>
      <c r="O378" s="64">
        <v>3811</v>
      </c>
      <c r="P378" s="83">
        <v>2.2916666666666655E-2</v>
      </c>
      <c r="Q378" s="84">
        <v>2.2916666661330964E-2</v>
      </c>
      <c r="R378" s="85">
        <v>106.08193288128086</v>
      </c>
      <c r="S378" s="86">
        <v>185</v>
      </c>
      <c r="T378" s="87">
        <v>5</v>
      </c>
      <c r="U378" s="88" t="s">
        <v>2466</v>
      </c>
      <c r="V378" s="66" t="s">
        <v>1916</v>
      </c>
      <c r="W378" s="89">
        <v>36</v>
      </c>
      <c r="X378" s="88">
        <v>5880</v>
      </c>
      <c r="Y378" s="90">
        <v>9</v>
      </c>
      <c r="Z378" s="91" t="s">
        <v>95</v>
      </c>
      <c r="AA378" s="66" t="s">
        <v>778</v>
      </c>
      <c r="AB378" s="69">
        <v>7</v>
      </c>
      <c r="AC378" s="69" t="s">
        <v>95</v>
      </c>
      <c r="AD378" s="92"/>
      <c r="AE378" s="69">
        <v>3</v>
      </c>
      <c r="AF378" s="177" t="s">
        <v>780</v>
      </c>
      <c r="AG378" s="94">
        <v>14</v>
      </c>
      <c r="AH378" s="64" t="s">
        <v>781</v>
      </c>
      <c r="AI378" s="95"/>
      <c r="AJ378" s="99"/>
      <c r="AK378" s="68"/>
    </row>
    <row r="379" spans="1:37">
      <c r="A379" s="82">
        <v>40776</v>
      </c>
      <c r="B379" s="66" t="s">
        <v>454</v>
      </c>
      <c r="C379" s="64" t="s">
        <v>76</v>
      </c>
      <c r="D379" s="65">
        <v>8.4027777777777771E-2</v>
      </c>
      <c r="E379" s="66" t="s">
        <v>2476</v>
      </c>
      <c r="F379" s="66" t="s">
        <v>2477</v>
      </c>
      <c r="G379" s="94" t="s">
        <v>2478</v>
      </c>
      <c r="H379" s="94" t="s">
        <v>2479</v>
      </c>
      <c r="I379" s="64">
        <v>3811</v>
      </c>
      <c r="J379" s="65">
        <v>0.10694444444444444</v>
      </c>
      <c r="K379" s="66" t="s">
        <v>2480</v>
      </c>
      <c r="L379" s="66" t="s">
        <v>2481</v>
      </c>
      <c r="M379" s="94" t="s">
        <v>2482</v>
      </c>
      <c r="N379" s="94" t="s">
        <v>2483</v>
      </c>
      <c r="O379" s="64">
        <v>3816</v>
      </c>
      <c r="P379" s="83">
        <v>2.2916666666666669E-2</v>
      </c>
      <c r="Q379" s="84">
        <v>2.2916666668606922E-2</v>
      </c>
      <c r="R379" s="85">
        <v>116.39764298318121</v>
      </c>
      <c r="S379" s="86">
        <v>184</v>
      </c>
      <c r="T379" s="87">
        <v>5</v>
      </c>
      <c r="U379" s="88" t="s">
        <v>2466</v>
      </c>
      <c r="V379" s="66" t="s">
        <v>1916</v>
      </c>
      <c r="W379" s="89">
        <v>36</v>
      </c>
      <c r="X379" s="88">
        <v>5880</v>
      </c>
      <c r="Y379" s="90">
        <v>9</v>
      </c>
      <c r="Z379" s="91" t="s">
        <v>95</v>
      </c>
      <c r="AA379" s="66" t="s">
        <v>778</v>
      </c>
      <c r="AB379" s="69">
        <v>7</v>
      </c>
      <c r="AC379" s="69" t="s">
        <v>95</v>
      </c>
      <c r="AD379" s="92"/>
      <c r="AE379" s="69">
        <v>3</v>
      </c>
      <c r="AF379" s="177" t="s">
        <v>780</v>
      </c>
      <c r="AG379" s="94">
        <v>13</v>
      </c>
      <c r="AH379" s="64" t="s">
        <v>781</v>
      </c>
      <c r="AI379" s="95"/>
      <c r="AJ379" s="178" t="s">
        <v>2484</v>
      </c>
      <c r="AK379" s="68"/>
    </row>
    <row r="380" spans="1:37">
      <c r="A380" s="82">
        <v>40776</v>
      </c>
      <c r="B380" s="66" t="s">
        <v>264</v>
      </c>
      <c r="C380" s="64" t="s">
        <v>76</v>
      </c>
      <c r="D380" s="65">
        <v>0.10694444444444444</v>
      </c>
      <c r="E380" s="66" t="s">
        <v>2480</v>
      </c>
      <c r="F380" s="66" t="s">
        <v>2481</v>
      </c>
      <c r="G380" s="94" t="s">
        <v>2482</v>
      </c>
      <c r="H380" s="94" t="s">
        <v>2483</v>
      </c>
      <c r="I380" s="64">
        <v>3816</v>
      </c>
      <c r="J380" s="65">
        <v>0.125</v>
      </c>
      <c r="K380" s="66" t="s">
        <v>2485</v>
      </c>
      <c r="L380" s="66" t="s">
        <v>2486</v>
      </c>
      <c r="M380" s="94" t="s">
        <v>2487</v>
      </c>
      <c r="N380" s="94" t="s">
        <v>2488</v>
      </c>
      <c r="O380" s="64">
        <v>3811</v>
      </c>
      <c r="P380" s="83">
        <v>1.8055555555555561E-2</v>
      </c>
      <c r="Q380" s="84">
        <v>1.8055555556202307E-2</v>
      </c>
      <c r="R380" s="85">
        <v>3.5802044489287121</v>
      </c>
      <c r="S380" s="86">
        <v>181</v>
      </c>
      <c r="T380" s="87">
        <v>5</v>
      </c>
      <c r="U380" s="88" t="s">
        <v>2466</v>
      </c>
      <c r="V380" s="66" t="s">
        <v>1916</v>
      </c>
      <c r="W380" s="89">
        <v>36</v>
      </c>
      <c r="X380" s="88">
        <v>5880</v>
      </c>
      <c r="Y380" s="90">
        <v>9</v>
      </c>
      <c r="Z380" s="91" t="s">
        <v>95</v>
      </c>
      <c r="AA380" s="66" t="s">
        <v>778</v>
      </c>
      <c r="AB380" s="69">
        <v>7</v>
      </c>
      <c r="AC380" s="69" t="s">
        <v>95</v>
      </c>
      <c r="AD380" s="92"/>
      <c r="AE380" s="69">
        <v>3</v>
      </c>
      <c r="AF380" s="177" t="s">
        <v>780</v>
      </c>
      <c r="AG380" s="94">
        <v>13</v>
      </c>
      <c r="AH380" s="64" t="s">
        <v>849</v>
      </c>
      <c r="AI380" s="179"/>
      <c r="AJ380" s="99"/>
      <c r="AK380" s="68"/>
    </row>
    <row r="381" spans="1:37">
      <c r="A381" s="82">
        <v>40776</v>
      </c>
      <c r="B381" s="66" t="s">
        <v>264</v>
      </c>
      <c r="C381" s="64" t="s">
        <v>76</v>
      </c>
      <c r="D381" s="65">
        <v>0.125</v>
      </c>
      <c r="E381" s="66" t="s">
        <v>2485</v>
      </c>
      <c r="F381" s="66" t="s">
        <v>2486</v>
      </c>
      <c r="G381" s="94" t="s">
        <v>2487</v>
      </c>
      <c r="H381" s="94" t="s">
        <v>2488</v>
      </c>
      <c r="I381" s="64">
        <v>3811</v>
      </c>
      <c r="J381" s="65">
        <v>0.14652777777777778</v>
      </c>
      <c r="K381" s="66" t="s">
        <v>2489</v>
      </c>
      <c r="L381" s="66" t="s">
        <v>2490</v>
      </c>
      <c r="M381" s="94" t="s">
        <v>2491</v>
      </c>
      <c r="N381" s="94" t="s">
        <v>2492</v>
      </c>
      <c r="O381" s="64">
        <v>3818</v>
      </c>
      <c r="P381" s="83">
        <v>2.1527777777777785E-2</v>
      </c>
      <c r="Q381" s="84">
        <v>1.5972222223354038E-2</v>
      </c>
      <c r="R381" s="85">
        <v>4.6939788058840373</v>
      </c>
      <c r="S381" s="86">
        <v>179</v>
      </c>
      <c r="T381" s="87">
        <v>5</v>
      </c>
      <c r="U381" s="88" t="s">
        <v>2466</v>
      </c>
      <c r="V381" s="66" t="s">
        <v>1916</v>
      </c>
      <c r="W381" s="89">
        <v>36</v>
      </c>
      <c r="X381" s="88">
        <v>5880</v>
      </c>
      <c r="Y381" s="90">
        <v>9</v>
      </c>
      <c r="Z381" s="91" t="s">
        <v>95</v>
      </c>
      <c r="AA381" s="66" t="s">
        <v>778</v>
      </c>
      <c r="AB381" s="69">
        <v>7</v>
      </c>
      <c r="AC381" s="69" t="s">
        <v>95</v>
      </c>
      <c r="AD381" s="92"/>
      <c r="AE381" s="69">
        <v>3</v>
      </c>
      <c r="AF381" s="177" t="s">
        <v>780</v>
      </c>
      <c r="AG381" s="94">
        <v>11</v>
      </c>
      <c r="AH381" s="64" t="s">
        <v>2493</v>
      </c>
      <c r="AI381" s="95"/>
      <c r="AJ381" s="178"/>
      <c r="AK381" s="68"/>
    </row>
    <row r="382" spans="1:37">
      <c r="A382" s="82">
        <v>40776</v>
      </c>
      <c r="B382" s="66" t="s">
        <v>264</v>
      </c>
      <c r="C382" s="64" t="s">
        <v>76</v>
      </c>
      <c r="D382" s="65">
        <v>0.14652777777777778</v>
      </c>
      <c r="E382" s="66" t="s">
        <v>2489</v>
      </c>
      <c r="F382" s="66" t="s">
        <v>2490</v>
      </c>
      <c r="G382" s="94" t="s">
        <v>2491</v>
      </c>
      <c r="H382" s="94" t="s">
        <v>2492</v>
      </c>
      <c r="I382" s="64">
        <v>3818</v>
      </c>
      <c r="J382" s="65">
        <v>0.16527777777777777</v>
      </c>
      <c r="K382" s="66" t="s">
        <v>2494</v>
      </c>
      <c r="L382" s="66" t="s">
        <v>2495</v>
      </c>
      <c r="M382" s="94" t="s">
        <v>2496</v>
      </c>
      <c r="N382" s="94" t="s">
        <v>2497</v>
      </c>
      <c r="O382" s="64">
        <v>3818</v>
      </c>
      <c r="P382" s="83">
        <v>1.8749999999999989E-2</v>
      </c>
      <c r="Q382" s="84">
        <v>0</v>
      </c>
      <c r="R382" s="85">
        <v>3.3982495190721571</v>
      </c>
      <c r="S382" s="86">
        <v>179</v>
      </c>
      <c r="T382" s="87">
        <v>4</v>
      </c>
      <c r="U382" s="88" t="s">
        <v>2466</v>
      </c>
      <c r="V382" s="66" t="s">
        <v>1916</v>
      </c>
      <c r="W382" s="89">
        <v>36</v>
      </c>
      <c r="X382" s="88">
        <v>5880</v>
      </c>
      <c r="Y382" s="90">
        <v>9</v>
      </c>
      <c r="Z382" s="91" t="s">
        <v>95</v>
      </c>
      <c r="AA382" s="66" t="s">
        <v>778</v>
      </c>
      <c r="AB382" s="69">
        <v>7</v>
      </c>
      <c r="AC382" s="69" t="s">
        <v>95</v>
      </c>
      <c r="AD382" s="92"/>
      <c r="AE382" s="69">
        <v>3</v>
      </c>
      <c r="AF382" s="177" t="s">
        <v>780</v>
      </c>
      <c r="AG382" s="94">
        <v>12</v>
      </c>
      <c r="AH382" s="64" t="s">
        <v>2493</v>
      </c>
      <c r="AI382" s="95"/>
      <c r="AJ382" s="178"/>
      <c r="AK382" s="68"/>
    </row>
    <row r="383" spans="1:37">
      <c r="A383" s="82">
        <v>40776</v>
      </c>
      <c r="B383" s="66" t="s">
        <v>394</v>
      </c>
      <c r="C383" s="64" t="s">
        <v>76</v>
      </c>
      <c r="D383" s="65">
        <v>0.16527777777777777</v>
      </c>
      <c r="E383" s="66" t="s">
        <v>2494</v>
      </c>
      <c r="F383" s="66" t="s">
        <v>2495</v>
      </c>
      <c r="G383" s="94" t="s">
        <v>2496</v>
      </c>
      <c r="H383" s="94" t="s">
        <v>2497</v>
      </c>
      <c r="I383" s="64">
        <v>3818</v>
      </c>
      <c r="J383" s="65">
        <v>0.18402777777777779</v>
      </c>
      <c r="K383" s="66" t="s">
        <v>2498</v>
      </c>
      <c r="L383" s="66" t="s">
        <v>2499</v>
      </c>
      <c r="M383" s="94" t="s">
        <v>2500</v>
      </c>
      <c r="N383" s="94" t="s">
        <v>2501</v>
      </c>
      <c r="O383" s="64">
        <v>3820</v>
      </c>
      <c r="P383" s="83">
        <v>1.8750000000000017E-2</v>
      </c>
      <c r="Q383" s="84">
        <v>0</v>
      </c>
      <c r="R383" s="85">
        <v>3.3953731052964402</v>
      </c>
      <c r="S383" s="86">
        <v>179</v>
      </c>
      <c r="T383" s="87">
        <v>3.6</v>
      </c>
      <c r="U383" s="88"/>
      <c r="V383" s="66" t="s">
        <v>2502</v>
      </c>
      <c r="W383" s="89">
        <v>0</v>
      </c>
      <c r="X383" s="88"/>
      <c r="Y383" s="90"/>
      <c r="Z383" s="91" t="s">
        <v>95</v>
      </c>
      <c r="AA383" s="66" t="s">
        <v>778</v>
      </c>
      <c r="AB383" s="92">
        <v>7</v>
      </c>
      <c r="AC383" s="69" t="s">
        <v>95</v>
      </c>
      <c r="AD383" s="92"/>
      <c r="AE383" s="69">
        <v>3</v>
      </c>
      <c r="AF383" s="177" t="s">
        <v>780</v>
      </c>
      <c r="AG383" s="94">
        <v>11</v>
      </c>
      <c r="AH383" s="64" t="s">
        <v>875</v>
      </c>
      <c r="AI383" s="179"/>
      <c r="AJ383" s="178"/>
      <c r="AK383" s="68"/>
    </row>
    <row r="384" spans="1:37">
      <c r="A384" s="82">
        <v>40776</v>
      </c>
      <c r="B384" s="66" t="s">
        <v>394</v>
      </c>
      <c r="C384" s="64" t="s">
        <v>76</v>
      </c>
      <c r="D384" s="65">
        <v>0.18402777777777779</v>
      </c>
      <c r="E384" s="66" t="s">
        <v>2498</v>
      </c>
      <c r="F384" s="66" t="s">
        <v>2499</v>
      </c>
      <c r="G384" s="94" t="s">
        <v>2500</v>
      </c>
      <c r="H384" s="94" t="s">
        <v>2501</v>
      </c>
      <c r="I384" s="64">
        <v>3820</v>
      </c>
      <c r="J384" s="65">
        <v>0.20833333333333334</v>
      </c>
      <c r="K384" s="66" t="s">
        <v>2503</v>
      </c>
      <c r="L384" s="66" t="s">
        <v>2504</v>
      </c>
      <c r="M384" s="94" t="s">
        <v>2505</v>
      </c>
      <c r="N384" s="94" t="s">
        <v>2506</v>
      </c>
      <c r="O384" s="252">
        <v>3815</v>
      </c>
      <c r="P384" s="83">
        <v>2.4305555555555552E-2</v>
      </c>
      <c r="Q384" s="84">
        <v>0</v>
      </c>
      <c r="R384" s="85">
        <v>3.6921831747262495</v>
      </c>
      <c r="S384" s="86">
        <v>185</v>
      </c>
      <c r="T384" s="87">
        <v>4</v>
      </c>
      <c r="U384" s="88"/>
      <c r="V384" s="66" t="s">
        <v>2502</v>
      </c>
      <c r="W384" s="89">
        <v>0</v>
      </c>
      <c r="X384" s="88"/>
      <c r="Y384" s="90"/>
      <c r="Z384" s="91" t="s">
        <v>95</v>
      </c>
      <c r="AA384" s="66" t="s">
        <v>778</v>
      </c>
      <c r="AB384" s="92">
        <v>7</v>
      </c>
      <c r="AC384" s="69" t="s">
        <v>95</v>
      </c>
      <c r="AD384" s="92"/>
      <c r="AE384" s="69">
        <v>3</v>
      </c>
      <c r="AF384" s="177" t="s">
        <v>780</v>
      </c>
      <c r="AG384" s="94">
        <v>11</v>
      </c>
      <c r="AH384" s="64" t="s">
        <v>875</v>
      </c>
      <c r="AI384" s="95"/>
      <c r="AJ384" s="178" t="s">
        <v>2507</v>
      </c>
      <c r="AK384" s="68"/>
    </row>
    <row r="385" spans="1:37">
      <c r="A385" s="82">
        <v>40776</v>
      </c>
      <c r="B385" s="66" t="s">
        <v>386</v>
      </c>
      <c r="C385" s="64" t="s">
        <v>76</v>
      </c>
      <c r="D385" s="65">
        <v>0.20833333333333334</v>
      </c>
      <c r="E385" s="66" t="s">
        <v>2503</v>
      </c>
      <c r="F385" s="66" t="s">
        <v>2504</v>
      </c>
      <c r="G385" s="94" t="s">
        <v>2505</v>
      </c>
      <c r="H385" s="94" t="s">
        <v>2506</v>
      </c>
      <c r="I385" s="64">
        <v>3815</v>
      </c>
      <c r="J385" s="65">
        <v>0.24791666666666667</v>
      </c>
      <c r="K385" s="66" t="s">
        <v>2508</v>
      </c>
      <c r="L385" s="66" t="s">
        <v>2509</v>
      </c>
      <c r="M385" s="94" t="s">
        <v>2510</v>
      </c>
      <c r="N385" s="94" t="s">
        <v>2511</v>
      </c>
      <c r="O385" s="64">
        <v>3813</v>
      </c>
      <c r="P385" s="83">
        <v>3.9583333333333331E-2</v>
      </c>
      <c r="Q385" s="84">
        <v>0</v>
      </c>
      <c r="R385" s="85">
        <v>5.1415044016906242</v>
      </c>
      <c r="S385" s="86">
        <v>270</v>
      </c>
      <c r="T385" s="87">
        <v>3</v>
      </c>
      <c r="U385" s="88"/>
      <c r="V385" s="66" t="s">
        <v>1009</v>
      </c>
      <c r="W385" s="89">
        <v>0</v>
      </c>
      <c r="X385" s="88"/>
      <c r="Y385" s="90"/>
      <c r="Z385" s="91" t="s">
        <v>95</v>
      </c>
      <c r="AA385" s="66" t="s">
        <v>778</v>
      </c>
      <c r="AB385" s="92">
        <v>7</v>
      </c>
      <c r="AC385" s="69" t="s">
        <v>109</v>
      </c>
      <c r="AD385" s="92">
        <v>12</v>
      </c>
      <c r="AE385" s="69">
        <v>3</v>
      </c>
      <c r="AF385" s="93" t="s">
        <v>780</v>
      </c>
      <c r="AG385" s="94">
        <v>11</v>
      </c>
      <c r="AH385" s="64" t="s">
        <v>875</v>
      </c>
      <c r="AI385" s="95">
        <v>30</v>
      </c>
      <c r="AJ385" s="178" t="s">
        <v>937</v>
      </c>
      <c r="AK385" s="68"/>
    </row>
    <row r="386" spans="1:37">
      <c r="A386" s="82">
        <v>40776</v>
      </c>
      <c r="B386" s="66" t="s">
        <v>854</v>
      </c>
      <c r="C386" s="64" t="s">
        <v>76</v>
      </c>
      <c r="D386" s="65">
        <v>0.24791666666666667</v>
      </c>
      <c r="E386" s="66" t="s">
        <v>2508</v>
      </c>
      <c r="F386" s="66" t="s">
        <v>2509</v>
      </c>
      <c r="G386" s="94" t="s">
        <v>2510</v>
      </c>
      <c r="H386" s="94" t="s">
        <v>2511</v>
      </c>
      <c r="I386" s="64">
        <v>3813</v>
      </c>
      <c r="J386" s="65">
        <v>0.26944444444444443</v>
      </c>
      <c r="K386" s="66" t="s">
        <v>2512</v>
      </c>
      <c r="L386" s="66" t="s">
        <v>2513</v>
      </c>
      <c r="M386" s="94" t="s">
        <v>2514</v>
      </c>
      <c r="N386" s="94" t="s">
        <v>2515</v>
      </c>
      <c r="O386" s="64">
        <v>3815</v>
      </c>
      <c r="P386" s="83">
        <v>2.1527777777777757E-2</v>
      </c>
      <c r="Q386" s="84">
        <v>0</v>
      </c>
      <c r="R386" s="85">
        <v>2.1529017484818991</v>
      </c>
      <c r="S386" s="86">
        <v>270</v>
      </c>
      <c r="T386" s="87">
        <v>2</v>
      </c>
      <c r="U386" s="88"/>
      <c r="V386" s="66" t="s">
        <v>1009</v>
      </c>
      <c r="W386" s="89">
        <v>0</v>
      </c>
      <c r="X386" s="88"/>
      <c r="Y386" s="90"/>
      <c r="Z386" s="91" t="s">
        <v>95</v>
      </c>
      <c r="AA386" s="66" t="s">
        <v>778</v>
      </c>
      <c r="AB386" s="92">
        <v>7</v>
      </c>
      <c r="AC386" s="69" t="s">
        <v>109</v>
      </c>
      <c r="AD386" s="92">
        <v>12</v>
      </c>
      <c r="AE386" s="69">
        <v>3</v>
      </c>
      <c r="AF386" s="93" t="s">
        <v>780</v>
      </c>
      <c r="AG386" s="94">
        <v>10</v>
      </c>
      <c r="AH386" s="64" t="s">
        <v>875</v>
      </c>
      <c r="AI386" s="95">
        <v>31</v>
      </c>
      <c r="AJ386" s="178" t="s">
        <v>937</v>
      </c>
      <c r="AK386" s="68"/>
    </row>
    <row r="387" spans="1:37">
      <c r="A387" s="82">
        <v>40776</v>
      </c>
      <c r="B387" s="66" t="s">
        <v>854</v>
      </c>
      <c r="C387" s="64" t="s">
        <v>76</v>
      </c>
      <c r="D387" s="65">
        <v>0.26944444444444443</v>
      </c>
      <c r="E387" s="66" t="s">
        <v>2512</v>
      </c>
      <c r="F387" s="66" t="s">
        <v>2513</v>
      </c>
      <c r="G387" s="94" t="s">
        <v>2514</v>
      </c>
      <c r="H387" s="94" t="s">
        <v>2515</v>
      </c>
      <c r="I387" s="64">
        <v>3815</v>
      </c>
      <c r="J387" s="65">
        <v>0.30416666666666664</v>
      </c>
      <c r="K387" s="66" t="s">
        <v>2516</v>
      </c>
      <c r="L387" s="66" t="s">
        <v>2517</v>
      </c>
      <c r="M387" s="94" t="s">
        <v>2518</v>
      </c>
      <c r="N387" s="94" t="s">
        <v>2519</v>
      </c>
      <c r="O387" s="64">
        <v>3813</v>
      </c>
      <c r="P387" s="83">
        <v>3.472222222222221E-2</v>
      </c>
      <c r="Q387" s="84">
        <v>0</v>
      </c>
      <c r="R387" s="85">
        <v>3.1159143357602734</v>
      </c>
      <c r="S387" s="86">
        <v>270</v>
      </c>
      <c r="T387" s="87">
        <v>2</v>
      </c>
      <c r="U387" s="88"/>
      <c r="V387" s="66" t="s">
        <v>1009</v>
      </c>
      <c r="W387" s="89">
        <v>0</v>
      </c>
      <c r="X387" s="88"/>
      <c r="Y387" s="90"/>
      <c r="Z387" s="91" t="s">
        <v>95</v>
      </c>
      <c r="AA387" s="66" t="s">
        <v>778</v>
      </c>
      <c r="AB387" s="92">
        <v>7</v>
      </c>
      <c r="AC387" s="92" t="s">
        <v>822</v>
      </c>
      <c r="AD387" s="92">
        <v>12</v>
      </c>
      <c r="AE387" s="69">
        <v>3</v>
      </c>
      <c r="AF387" s="93" t="s">
        <v>780</v>
      </c>
      <c r="AG387" s="94">
        <v>12</v>
      </c>
      <c r="AH387" s="64" t="s">
        <v>875</v>
      </c>
      <c r="AI387" s="95"/>
      <c r="AJ387" s="99"/>
      <c r="AK387" s="68"/>
    </row>
    <row r="388" spans="1:37">
      <c r="A388" s="82">
        <v>40776</v>
      </c>
      <c r="B388" s="66" t="s">
        <v>854</v>
      </c>
      <c r="C388" s="64" t="s">
        <v>76</v>
      </c>
      <c r="D388" s="65">
        <v>0.30416666666666664</v>
      </c>
      <c r="E388" s="66" t="s">
        <v>2516</v>
      </c>
      <c r="F388" s="66" t="s">
        <v>2517</v>
      </c>
      <c r="G388" s="94" t="s">
        <v>2518</v>
      </c>
      <c r="H388" s="94" t="s">
        <v>2519</v>
      </c>
      <c r="I388" s="64">
        <v>3813</v>
      </c>
      <c r="J388" s="65">
        <v>0.32083333333333336</v>
      </c>
      <c r="K388" s="66" t="s">
        <v>2520</v>
      </c>
      <c r="L388" s="66" t="s">
        <v>2521</v>
      </c>
      <c r="M388" s="94" t="s">
        <v>2522</v>
      </c>
      <c r="N388" s="94" t="s">
        <v>2523</v>
      </c>
      <c r="O388" s="64">
        <v>3813</v>
      </c>
      <c r="P388" s="83">
        <v>1.6666666666666718E-2</v>
      </c>
      <c r="Q388" s="84">
        <v>0</v>
      </c>
      <c r="R388" s="85">
        <v>1.7437949171362237</v>
      </c>
      <c r="S388" s="86">
        <v>262</v>
      </c>
      <c r="T388" s="87">
        <v>2</v>
      </c>
      <c r="U388" s="88"/>
      <c r="V388" s="66" t="s">
        <v>1009</v>
      </c>
      <c r="W388" s="89">
        <v>0</v>
      </c>
      <c r="X388" s="88"/>
      <c r="Y388" s="90"/>
      <c r="Z388" s="91" t="s">
        <v>95</v>
      </c>
      <c r="AA388" s="94" t="s">
        <v>778</v>
      </c>
      <c r="AB388" s="92">
        <v>7</v>
      </c>
      <c r="AC388" s="69" t="s">
        <v>822</v>
      </c>
      <c r="AD388" s="92">
        <v>1</v>
      </c>
      <c r="AE388" s="69">
        <v>3</v>
      </c>
      <c r="AF388" s="177" t="s">
        <v>780</v>
      </c>
      <c r="AG388" s="94">
        <v>14</v>
      </c>
      <c r="AH388" s="64" t="s">
        <v>875</v>
      </c>
      <c r="AI388" s="95">
        <v>32</v>
      </c>
      <c r="AJ388" s="178" t="s">
        <v>2524</v>
      </c>
      <c r="AK388" s="68"/>
    </row>
    <row r="389" spans="1:37">
      <c r="A389" s="82">
        <v>40776</v>
      </c>
      <c r="B389" s="66" t="s">
        <v>854</v>
      </c>
      <c r="C389" s="64" t="s">
        <v>76</v>
      </c>
      <c r="D389" s="65">
        <v>0.32083333333333336</v>
      </c>
      <c r="E389" s="66" t="s">
        <v>2520</v>
      </c>
      <c r="F389" s="66" t="s">
        <v>2521</v>
      </c>
      <c r="G389" s="94" t="s">
        <v>2522</v>
      </c>
      <c r="H389" s="94" t="s">
        <v>2523</v>
      </c>
      <c r="I389" s="64">
        <v>3813</v>
      </c>
      <c r="J389" s="65">
        <v>0.33680555555555558</v>
      </c>
      <c r="K389" s="66" t="s">
        <v>2525</v>
      </c>
      <c r="L389" s="66" t="s">
        <v>2526</v>
      </c>
      <c r="M389" s="94" t="s">
        <v>2527</v>
      </c>
      <c r="N389" s="94" t="s">
        <v>2528</v>
      </c>
      <c r="O389" s="64">
        <v>3819</v>
      </c>
      <c r="P389" s="83">
        <v>1.5972222222222221E-2</v>
      </c>
      <c r="Q389" s="84">
        <v>0</v>
      </c>
      <c r="R389" s="85">
        <v>1.1572516187150605</v>
      </c>
      <c r="S389" s="86">
        <v>300</v>
      </c>
      <c r="T389" s="87">
        <v>2</v>
      </c>
      <c r="U389" s="88"/>
      <c r="V389" s="66" t="s">
        <v>1009</v>
      </c>
      <c r="W389" s="89">
        <v>0</v>
      </c>
      <c r="X389" s="88"/>
      <c r="Y389" s="90"/>
      <c r="Z389" s="91" t="s">
        <v>95</v>
      </c>
      <c r="AA389" s="66" t="s">
        <v>778</v>
      </c>
      <c r="AB389" s="92">
        <v>5</v>
      </c>
      <c r="AC389" s="69" t="s">
        <v>95</v>
      </c>
      <c r="AD389" s="92"/>
      <c r="AE389" s="69">
        <v>3</v>
      </c>
      <c r="AF389" s="93" t="s">
        <v>780</v>
      </c>
      <c r="AG389" s="94">
        <v>12</v>
      </c>
      <c r="AH389" s="64" t="s">
        <v>875</v>
      </c>
      <c r="AI389" s="95"/>
      <c r="AJ389" s="99"/>
      <c r="AK389" s="68"/>
    </row>
    <row r="390" spans="1:37">
      <c r="A390" s="82">
        <v>40776</v>
      </c>
      <c r="B390" s="66" t="s">
        <v>355</v>
      </c>
      <c r="C390" s="64" t="s">
        <v>76</v>
      </c>
      <c r="D390" s="65">
        <v>0.68958333333333333</v>
      </c>
      <c r="E390" s="66" t="s">
        <v>2529</v>
      </c>
      <c r="F390" s="66" t="s">
        <v>2530</v>
      </c>
      <c r="G390" s="94" t="s">
        <v>2531</v>
      </c>
      <c r="H390" s="94" t="s">
        <v>2532</v>
      </c>
      <c r="I390" s="64">
        <v>3805</v>
      </c>
      <c r="J390" s="65">
        <v>0.70833333333333337</v>
      </c>
      <c r="K390" s="66" t="s">
        <v>2533</v>
      </c>
      <c r="L390" s="66" t="s">
        <v>2534</v>
      </c>
      <c r="M390" s="94" t="s">
        <v>2535</v>
      </c>
      <c r="N390" s="94" t="s">
        <v>2536</v>
      </c>
      <c r="O390" s="64">
        <v>3798</v>
      </c>
      <c r="P390" s="83">
        <v>1.8750000000000044E-2</v>
      </c>
      <c r="Q390" s="84">
        <v>0</v>
      </c>
      <c r="R390" s="85">
        <v>9.064639696655048</v>
      </c>
      <c r="S390" s="86">
        <v>297</v>
      </c>
      <c r="T390" s="87">
        <v>10</v>
      </c>
      <c r="U390" s="88"/>
      <c r="V390" s="66" t="s">
        <v>1009</v>
      </c>
      <c r="W390" s="89">
        <v>0</v>
      </c>
      <c r="X390" s="88"/>
      <c r="Y390" s="90"/>
      <c r="Z390" s="91" t="s">
        <v>95</v>
      </c>
      <c r="AA390" s="66" t="s">
        <v>778</v>
      </c>
      <c r="AB390" s="92">
        <v>7</v>
      </c>
      <c r="AC390" s="69" t="s">
        <v>95</v>
      </c>
      <c r="AD390" s="92"/>
      <c r="AE390" s="69">
        <v>3</v>
      </c>
      <c r="AF390" s="177" t="s">
        <v>780</v>
      </c>
      <c r="AG390" s="94">
        <v>17</v>
      </c>
      <c r="AH390" s="64" t="s">
        <v>2493</v>
      </c>
      <c r="AI390" s="95"/>
      <c r="AJ390" s="99"/>
      <c r="AK390" s="68"/>
    </row>
    <row r="391" spans="1:37">
      <c r="A391" s="82">
        <v>40776</v>
      </c>
      <c r="B391" s="66" t="s">
        <v>355</v>
      </c>
      <c r="C391" s="64" t="s">
        <v>76</v>
      </c>
      <c r="D391" s="65">
        <v>0.70833333333333337</v>
      </c>
      <c r="E391" s="66" t="s">
        <v>2533</v>
      </c>
      <c r="F391" s="66" t="s">
        <v>2534</v>
      </c>
      <c r="G391" s="94" t="s">
        <v>2535</v>
      </c>
      <c r="H391" s="94" t="s">
        <v>2536</v>
      </c>
      <c r="I391" s="64">
        <v>3798</v>
      </c>
      <c r="J391" s="65">
        <v>0.73888888888888893</v>
      </c>
      <c r="K391" s="66" t="s">
        <v>2537</v>
      </c>
      <c r="L391" s="66" t="s">
        <v>2538</v>
      </c>
      <c r="M391" s="94" t="s">
        <v>2539</v>
      </c>
      <c r="N391" s="94" t="s">
        <v>2540</v>
      </c>
      <c r="O391" s="64">
        <v>3806</v>
      </c>
      <c r="P391" s="83">
        <v>3.0555555555555558E-2</v>
      </c>
      <c r="Q391" s="84">
        <v>0</v>
      </c>
      <c r="R391" s="85">
        <v>4.584143705659665</v>
      </c>
      <c r="S391" s="86">
        <v>301</v>
      </c>
      <c r="T391" s="87">
        <v>6.7</v>
      </c>
      <c r="U391" s="88"/>
      <c r="V391" s="66" t="s">
        <v>1009</v>
      </c>
      <c r="W391" s="89">
        <v>0</v>
      </c>
      <c r="X391" s="88"/>
      <c r="Y391" s="90"/>
      <c r="Z391" s="91" t="s">
        <v>95</v>
      </c>
      <c r="AA391" s="66" t="s">
        <v>778</v>
      </c>
      <c r="AB391" s="92">
        <v>7</v>
      </c>
      <c r="AC391" s="69" t="s">
        <v>95</v>
      </c>
      <c r="AD391" s="92"/>
      <c r="AE391" s="69">
        <v>4</v>
      </c>
      <c r="AF391" s="177" t="s">
        <v>780</v>
      </c>
      <c r="AG391" s="94">
        <v>20</v>
      </c>
      <c r="AH391" s="64" t="s">
        <v>2493</v>
      </c>
      <c r="AI391" s="179" t="s">
        <v>2541</v>
      </c>
      <c r="AJ391" s="178" t="s">
        <v>2542</v>
      </c>
      <c r="AK391" s="68"/>
    </row>
    <row r="392" spans="1:37">
      <c r="A392" s="82">
        <v>40776</v>
      </c>
      <c r="B392" s="66" t="s">
        <v>355</v>
      </c>
      <c r="C392" s="64" t="s">
        <v>76</v>
      </c>
      <c r="D392" s="65">
        <v>0.73888888888888893</v>
      </c>
      <c r="E392" s="66" t="s">
        <v>2537</v>
      </c>
      <c r="F392" s="66" t="s">
        <v>2538</v>
      </c>
      <c r="G392" s="94" t="s">
        <v>2539</v>
      </c>
      <c r="H392" s="94" t="s">
        <v>2540</v>
      </c>
      <c r="I392" s="64">
        <v>3806</v>
      </c>
      <c r="J392" s="65">
        <v>0.76388888888888884</v>
      </c>
      <c r="K392" s="66" t="s">
        <v>2543</v>
      </c>
      <c r="L392" s="66" t="s">
        <v>2544</v>
      </c>
      <c r="M392" s="94" t="s">
        <v>2545</v>
      </c>
      <c r="N392" s="94" t="s">
        <v>2546</v>
      </c>
      <c r="O392" s="64">
        <v>3805</v>
      </c>
      <c r="P392" s="83">
        <v>2.4999999999999911E-2</v>
      </c>
      <c r="Q392" s="84">
        <v>0</v>
      </c>
      <c r="R392" s="85">
        <v>10.788143000249233</v>
      </c>
      <c r="S392" s="86">
        <v>299</v>
      </c>
      <c r="T392" s="87">
        <v>10</v>
      </c>
      <c r="U392" s="88"/>
      <c r="V392" s="66" t="s">
        <v>1009</v>
      </c>
      <c r="W392" s="89">
        <v>0</v>
      </c>
      <c r="X392" s="88"/>
      <c r="Y392" s="90"/>
      <c r="Z392" s="91" t="s">
        <v>95</v>
      </c>
      <c r="AA392" s="66" t="s">
        <v>778</v>
      </c>
      <c r="AB392" s="92">
        <v>5</v>
      </c>
      <c r="AC392" s="69" t="s">
        <v>95</v>
      </c>
      <c r="AD392" s="92"/>
      <c r="AE392" s="69">
        <v>4</v>
      </c>
      <c r="AF392" s="93" t="s">
        <v>780</v>
      </c>
      <c r="AG392" s="94">
        <v>15</v>
      </c>
      <c r="AH392" s="64" t="s">
        <v>2493</v>
      </c>
      <c r="AI392" s="95"/>
      <c r="AJ392" s="99"/>
      <c r="AK392" s="68"/>
    </row>
    <row r="393" spans="1:37">
      <c r="A393" s="82">
        <v>40776</v>
      </c>
      <c r="B393" s="66" t="s">
        <v>330</v>
      </c>
      <c r="C393" s="64" t="s">
        <v>76</v>
      </c>
      <c r="D393" s="65">
        <v>0.76388888888888884</v>
      </c>
      <c r="E393" s="66" t="s">
        <v>2543</v>
      </c>
      <c r="F393" s="66" t="s">
        <v>2544</v>
      </c>
      <c r="G393" s="94" t="s">
        <v>2545</v>
      </c>
      <c r="H393" s="94" t="s">
        <v>2546</v>
      </c>
      <c r="I393" s="64">
        <v>3805</v>
      </c>
      <c r="J393" s="65">
        <v>0.79236111111111107</v>
      </c>
      <c r="K393" s="66" t="s">
        <v>2547</v>
      </c>
      <c r="L393" s="66" t="s">
        <v>2548</v>
      </c>
      <c r="M393" s="94" t="s">
        <v>2549</v>
      </c>
      <c r="N393" s="94" t="s">
        <v>2550</v>
      </c>
      <c r="O393" s="64">
        <v>3804</v>
      </c>
      <c r="P393" s="83">
        <v>2.8472222222222232E-2</v>
      </c>
      <c r="Q393" s="84">
        <v>0</v>
      </c>
      <c r="R393" s="85">
        <v>4.0299022635190811</v>
      </c>
      <c r="S393" s="86">
        <v>301</v>
      </c>
      <c r="T393" s="87">
        <v>10</v>
      </c>
      <c r="U393" s="88"/>
      <c r="V393" s="66" t="s">
        <v>2551</v>
      </c>
      <c r="W393" s="89">
        <v>0</v>
      </c>
      <c r="X393" s="88"/>
      <c r="Y393" s="90"/>
      <c r="Z393" s="91" t="s">
        <v>95</v>
      </c>
      <c r="AA393" s="66" t="s">
        <v>778</v>
      </c>
      <c r="AB393" s="92">
        <v>5</v>
      </c>
      <c r="AC393" s="69" t="s">
        <v>95</v>
      </c>
      <c r="AD393" s="92"/>
      <c r="AE393" s="69">
        <v>7</v>
      </c>
      <c r="AF393" s="177" t="s">
        <v>780</v>
      </c>
      <c r="AG393" s="94">
        <v>32</v>
      </c>
      <c r="AH393" s="64" t="s">
        <v>2214</v>
      </c>
      <c r="AI393" s="95"/>
      <c r="AJ393" s="178" t="s">
        <v>2475</v>
      </c>
      <c r="AK393" s="68"/>
    </row>
    <row r="394" spans="1:37">
      <c r="A394" s="82">
        <v>40776</v>
      </c>
      <c r="B394" s="66" t="s">
        <v>394</v>
      </c>
      <c r="C394" s="64" t="s">
        <v>76</v>
      </c>
      <c r="D394" s="65">
        <v>0.79236111111111107</v>
      </c>
      <c r="E394" s="66" t="s">
        <v>2547</v>
      </c>
      <c r="F394" s="66" t="s">
        <v>2548</v>
      </c>
      <c r="G394" s="94" t="s">
        <v>2549</v>
      </c>
      <c r="H394" s="94" t="s">
        <v>2550</v>
      </c>
      <c r="I394" s="64">
        <v>3804</v>
      </c>
      <c r="J394" s="65">
        <v>0.81319444444444444</v>
      </c>
      <c r="K394" s="66" t="s">
        <v>2552</v>
      </c>
      <c r="L394" s="66" t="s">
        <v>2553</v>
      </c>
      <c r="M394" s="94" t="s">
        <v>2554</v>
      </c>
      <c r="N394" s="94" t="s">
        <v>2555</v>
      </c>
      <c r="O394" s="64">
        <v>3794</v>
      </c>
      <c r="P394" s="83">
        <v>2.083333333333337E-2</v>
      </c>
      <c r="Q394" s="84">
        <v>0</v>
      </c>
      <c r="R394" s="85">
        <v>8.1133930445213718</v>
      </c>
      <c r="S394" s="86">
        <v>304</v>
      </c>
      <c r="T394" s="87">
        <v>5</v>
      </c>
      <c r="U394" s="88"/>
      <c r="V394" s="66" t="s">
        <v>1009</v>
      </c>
      <c r="W394" s="89">
        <v>0</v>
      </c>
      <c r="X394" s="88"/>
      <c r="Y394" s="90"/>
      <c r="Z394" s="91" t="s">
        <v>95</v>
      </c>
      <c r="AA394" s="66" t="s">
        <v>778</v>
      </c>
      <c r="AB394" s="92">
        <v>7</v>
      </c>
      <c r="AC394" s="69" t="s">
        <v>95</v>
      </c>
      <c r="AD394" s="92"/>
      <c r="AE394" s="69">
        <v>7</v>
      </c>
      <c r="AF394" s="177" t="s">
        <v>1165</v>
      </c>
      <c r="AG394" s="94">
        <v>30</v>
      </c>
      <c r="AH394" s="64" t="s">
        <v>2214</v>
      </c>
      <c r="AI394" s="95"/>
      <c r="AJ394" s="178" t="s">
        <v>2556</v>
      </c>
      <c r="AK394" s="68"/>
    </row>
    <row r="395" spans="1:37">
      <c r="A395" s="82">
        <v>40776</v>
      </c>
      <c r="B395" s="66" t="s">
        <v>394</v>
      </c>
      <c r="C395" s="64" t="s">
        <v>76</v>
      </c>
      <c r="D395" s="65">
        <v>0.81319444444444444</v>
      </c>
      <c r="E395" s="66" t="s">
        <v>2552</v>
      </c>
      <c r="F395" s="66" t="s">
        <v>2553</v>
      </c>
      <c r="G395" s="94" t="s">
        <v>2554</v>
      </c>
      <c r="H395" s="94" t="s">
        <v>2555</v>
      </c>
      <c r="I395" s="64">
        <v>3794</v>
      </c>
      <c r="J395" s="65">
        <v>0.8305555555555556</v>
      </c>
      <c r="K395" s="66" t="s">
        <v>2557</v>
      </c>
      <c r="L395" s="66" t="s">
        <v>2558</v>
      </c>
      <c r="M395" s="94" t="s">
        <v>2559</v>
      </c>
      <c r="N395" s="94" t="s">
        <v>2560</v>
      </c>
      <c r="O395" s="64">
        <v>3800</v>
      </c>
      <c r="P395" s="83">
        <v>1.736111111111116E-2</v>
      </c>
      <c r="Q395" s="84">
        <v>0</v>
      </c>
      <c r="R395" s="85">
        <v>7.2212850985159953</v>
      </c>
      <c r="S395" s="86">
        <v>299</v>
      </c>
      <c r="T395" s="87">
        <v>10</v>
      </c>
      <c r="U395" s="88"/>
      <c r="V395" s="66" t="s">
        <v>2551</v>
      </c>
      <c r="W395" s="89">
        <v>0</v>
      </c>
      <c r="X395" s="88"/>
      <c r="Y395" s="90"/>
      <c r="Z395" s="91" t="s">
        <v>95</v>
      </c>
      <c r="AA395" s="66" t="s">
        <v>778</v>
      </c>
      <c r="AB395" s="69">
        <v>5</v>
      </c>
      <c r="AC395" s="69" t="s">
        <v>95</v>
      </c>
      <c r="AD395" s="92"/>
      <c r="AE395" s="69">
        <v>7</v>
      </c>
      <c r="AF395" s="177" t="s">
        <v>1165</v>
      </c>
      <c r="AG395" s="94">
        <v>33</v>
      </c>
      <c r="AH395" s="64" t="s">
        <v>2214</v>
      </c>
      <c r="AI395" s="95"/>
      <c r="AJ395" s="178" t="s">
        <v>777</v>
      </c>
      <c r="AK395" s="68"/>
    </row>
    <row r="396" spans="1:37">
      <c r="A396" s="82">
        <v>40776</v>
      </c>
      <c r="B396" s="66" t="s">
        <v>297</v>
      </c>
      <c r="C396" s="64" t="s">
        <v>76</v>
      </c>
      <c r="D396" s="65">
        <v>0.8305555555555556</v>
      </c>
      <c r="E396" s="66" t="s">
        <v>2557</v>
      </c>
      <c r="F396" s="66" t="s">
        <v>2558</v>
      </c>
      <c r="G396" s="94" t="s">
        <v>2559</v>
      </c>
      <c r="H396" s="94" t="s">
        <v>2560</v>
      </c>
      <c r="I396" s="64">
        <v>3800</v>
      </c>
      <c r="J396" s="65">
        <v>0.84722222222222221</v>
      </c>
      <c r="K396" s="66" t="s">
        <v>2561</v>
      </c>
      <c r="L396" s="66" t="s">
        <v>2562</v>
      </c>
      <c r="M396" s="94" t="s">
        <v>2563</v>
      </c>
      <c r="N396" s="94" t="s">
        <v>2564</v>
      </c>
      <c r="O396" s="64">
        <v>3802</v>
      </c>
      <c r="P396" s="83">
        <v>1.6666666666666607E-2</v>
      </c>
      <c r="Q396" s="84">
        <v>0</v>
      </c>
      <c r="R396" s="85">
        <v>4.0362412804283592</v>
      </c>
      <c r="S396" s="86">
        <v>304</v>
      </c>
      <c r="T396" s="87">
        <v>9.5</v>
      </c>
      <c r="U396" s="88"/>
      <c r="V396" s="66" t="s">
        <v>2551</v>
      </c>
      <c r="W396" s="89">
        <v>0</v>
      </c>
      <c r="X396" s="88"/>
      <c r="Y396" s="90"/>
      <c r="Z396" s="91" t="s">
        <v>95</v>
      </c>
      <c r="AA396" s="66" t="s">
        <v>778</v>
      </c>
      <c r="AB396" s="69" t="s">
        <v>902</v>
      </c>
      <c r="AC396" s="69" t="s">
        <v>95</v>
      </c>
      <c r="AD396" s="92"/>
      <c r="AE396" s="69">
        <v>6</v>
      </c>
      <c r="AF396" s="177" t="s">
        <v>1165</v>
      </c>
      <c r="AG396" s="94">
        <v>20</v>
      </c>
      <c r="AH396" s="64" t="s">
        <v>2214</v>
      </c>
      <c r="AI396" s="95"/>
      <c r="AJ396" s="178" t="s">
        <v>2565</v>
      </c>
      <c r="AK396" s="68"/>
    </row>
    <row r="397" spans="1:37">
      <c r="A397" s="82">
        <v>40776</v>
      </c>
      <c r="B397" s="66" t="s">
        <v>297</v>
      </c>
      <c r="C397" s="64" t="s">
        <v>76</v>
      </c>
      <c r="D397" s="65">
        <v>0.84722222222222221</v>
      </c>
      <c r="E397" s="66" t="s">
        <v>2561</v>
      </c>
      <c r="F397" s="66" t="s">
        <v>2562</v>
      </c>
      <c r="G397" s="94" t="s">
        <v>2563</v>
      </c>
      <c r="H397" s="94" t="s">
        <v>2564</v>
      </c>
      <c r="I397" s="64">
        <v>3802</v>
      </c>
      <c r="J397" s="65">
        <v>0.87291666666666667</v>
      </c>
      <c r="K397" s="66" t="s">
        <v>2566</v>
      </c>
      <c r="L397" s="66" t="s">
        <v>2567</v>
      </c>
      <c r="M397" s="94" t="s">
        <v>2568</v>
      </c>
      <c r="N397" s="94" t="s">
        <v>2569</v>
      </c>
      <c r="O397" s="64">
        <v>3790</v>
      </c>
      <c r="P397" s="83">
        <v>2.5694444444444464E-2</v>
      </c>
      <c r="Q397" s="84">
        <v>0</v>
      </c>
      <c r="R397" s="85">
        <v>7.8212109463449488</v>
      </c>
      <c r="S397" s="86">
        <v>133</v>
      </c>
      <c r="T397" s="87">
        <v>2</v>
      </c>
      <c r="U397" s="88"/>
      <c r="V397" s="66" t="s">
        <v>2551</v>
      </c>
      <c r="W397" s="89">
        <v>0</v>
      </c>
      <c r="X397" s="88"/>
      <c r="Y397" s="90"/>
      <c r="Z397" s="91" t="s">
        <v>95</v>
      </c>
      <c r="AA397" s="66" t="s">
        <v>778</v>
      </c>
      <c r="AB397" s="92">
        <v>5</v>
      </c>
      <c r="AC397" s="69" t="s">
        <v>95</v>
      </c>
      <c r="AD397" s="92"/>
      <c r="AE397" s="69">
        <v>5</v>
      </c>
      <c r="AF397" s="177" t="s">
        <v>1165</v>
      </c>
      <c r="AG397" s="94">
        <v>14</v>
      </c>
      <c r="AH397" s="64" t="s">
        <v>2214</v>
      </c>
      <c r="AI397" s="95"/>
      <c r="AJ397" s="178" t="s">
        <v>2570</v>
      </c>
      <c r="AK397" s="68"/>
    </row>
    <row r="398" spans="1:37">
      <c r="A398" s="82">
        <v>40776</v>
      </c>
      <c r="B398" s="66" t="s">
        <v>181</v>
      </c>
      <c r="C398" s="64" t="s">
        <v>76</v>
      </c>
      <c r="D398" s="65">
        <v>0.87291666666666667</v>
      </c>
      <c r="E398" s="66" t="s">
        <v>2566</v>
      </c>
      <c r="F398" s="66" t="s">
        <v>2567</v>
      </c>
      <c r="G398" s="94" t="s">
        <v>2568</v>
      </c>
      <c r="H398" s="94" t="s">
        <v>2569</v>
      </c>
      <c r="I398" s="64">
        <v>3790</v>
      </c>
      <c r="J398" s="65">
        <v>0.89583333333333337</v>
      </c>
      <c r="K398" s="66" t="s">
        <v>2571</v>
      </c>
      <c r="L398" s="66" t="s">
        <v>2572</v>
      </c>
      <c r="M398" s="94" t="s">
        <v>2573</v>
      </c>
      <c r="N398" s="94" t="s">
        <v>2574</v>
      </c>
      <c r="O398" s="64">
        <v>3792</v>
      </c>
      <c r="P398" s="83">
        <v>2.2916666666666696E-2</v>
      </c>
      <c r="Q398" s="84">
        <v>0</v>
      </c>
      <c r="R398" s="85">
        <v>8.4986393855353359</v>
      </c>
      <c r="S398" s="86">
        <v>299</v>
      </c>
      <c r="T398" s="87">
        <v>9</v>
      </c>
      <c r="U398" s="88"/>
      <c r="V398" s="66" t="s">
        <v>2551</v>
      </c>
      <c r="W398" s="89">
        <v>0</v>
      </c>
      <c r="X398" s="88"/>
      <c r="Y398" s="90"/>
      <c r="Z398" s="91" t="s">
        <v>95</v>
      </c>
      <c r="AA398" s="66" t="s">
        <v>778</v>
      </c>
      <c r="AB398" s="69">
        <v>5</v>
      </c>
      <c r="AC398" s="69" t="s">
        <v>95</v>
      </c>
      <c r="AD398" s="92"/>
      <c r="AE398" s="69">
        <v>6</v>
      </c>
      <c r="AF398" s="93" t="s">
        <v>1165</v>
      </c>
      <c r="AG398" s="94">
        <v>27</v>
      </c>
      <c r="AH398" s="64" t="s">
        <v>2493</v>
      </c>
      <c r="AI398" s="95"/>
      <c r="AJ398" s="178" t="s">
        <v>2575</v>
      </c>
      <c r="AK398" s="68"/>
    </row>
    <row r="399" spans="1:37">
      <c r="A399" s="82">
        <v>40776</v>
      </c>
      <c r="B399" s="66" t="s">
        <v>181</v>
      </c>
      <c r="C399" s="64" t="s">
        <v>76</v>
      </c>
      <c r="D399" s="65">
        <v>0.89583333333333337</v>
      </c>
      <c r="E399" s="66" t="s">
        <v>2571</v>
      </c>
      <c r="F399" s="66" t="s">
        <v>2572</v>
      </c>
      <c r="G399" s="94" t="s">
        <v>2573</v>
      </c>
      <c r="H399" s="94" t="s">
        <v>2574</v>
      </c>
      <c r="I399" s="64">
        <v>3792</v>
      </c>
      <c r="J399" s="65">
        <v>0.91666666666666663</v>
      </c>
      <c r="K399" s="66" t="s">
        <v>2576</v>
      </c>
      <c r="L399" s="66" t="s">
        <v>2577</v>
      </c>
      <c r="M399" s="94" t="s">
        <v>2578</v>
      </c>
      <c r="N399" s="94" t="s">
        <v>2579</v>
      </c>
      <c r="O399" s="64">
        <v>3792</v>
      </c>
      <c r="P399" s="83">
        <v>2.0833333333333259E-2</v>
      </c>
      <c r="Q399" s="84">
        <v>0</v>
      </c>
      <c r="R399" s="85">
        <v>4.7026397017520916</v>
      </c>
      <c r="S399" s="86">
        <v>297</v>
      </c>
      <c r="T399" s="87">
        <v>9</v>
      </c>
      <c r="U399" s="88"/>
      <c r="V399" s="66" t="s">
        <v>2551</v>
      </c>
      <c r="W399" s="89">
        <v>0</v>
      </c>
      <c r="X399" s="88"/>
      <c r="Y399" s="90"/>
      <c r="Z399" s="91" t="s">
        <v>95</v>
      </c>
      <c r="AA399" s="66" t="s">
        <v>778</v>
      </c>
      <c r="AB399" s="69">
        <v>5</v>
      </c>
      <c r="AC399" s="69" t="s">
        <v>95</v>
      </c>
      <c r="AD399" s="92"/>
      <c r="AE399" s="69">
        <v>6</v>
      </c>
      <c r="AF399" s="93" t="s">
        <v>1165</v>
      </c>
      <c r="AG399" s="94">
        <v>27</v>
      </c>
      <c r="AH399" s="64" t="s">
        <v>2493</v>
      </c>
      <c r="AI399" s="95"/>
      <c r="AJ399" s="178" t="s">
        <v>2575</v>
      </c>
      <c r="AK399" s="68"/>
    </row>
    <row r="400" spans="1:37">
      <c r="A400" s="82">
        <v>40776</v>
      </c>
      <c r="B400" s="66" t="s">
        <v>181</v>
      </c>
      <c r="C400" s="64" t="s">
        <v>76</v>
      </c>
      <c r="D400" s="65">
        <v>0.91666666666666663</v>
      </c>
      <c r="E400" s="66" t="s">
        <v>2576</v>
      </c>
      <c r="F400" s="66" t="s">
        <v>2577</v>
      </c>
      <c r="G400" s="94" t="s">
        <v>2578</v>
      </c>
      <c r="H400" s="94" t="s">
        <v>2579</v>
      </c>
      <c r="I400" s="64">
        <v>3792</v>
      </c>
      <c r="J400" s="65">
        <v>0.93472222222222223</v>
      </c>
      <c r="K400" s="66" t="s">
        <v>2580</v>
      </c>
      <c r="L400" s="66" t="s">
        <v>2581</v>
      </c>
      <c r="M400" s="94" t="s">
        <v>2582</v>
      </c>
      <c r="N400" s="94" t="s">
        <v>2583</v>
      </c>
      <c r="O400" s="64">
        <v>3790</v>
      </c>
      <c r="P400" s="83">
        <v>1.8055555555555602E-2</v>
      </c>
      <c r="Q400" s="84">
        <v>0</v>
      </c>
      <c r="R400" s="85">
        <v>0.38310274250747356</v>
      </c>
      <c r="S400" s="86">
        <v>181</v>
      </c>
      <c r="T400" s="87">
        <v>2</v>
      </c>
      <c r="U400" s="88"/>
      <c r="V400" s="66" t="s">
        <v>2584</v>
      </c>
      <c r="W400" s="89">
        <v>0</v>
      </c>
      <c r="X400" s="88"/>
      <c r="Y400" s="90"/>
      <c r="Z400" s="91" t="s">
        <v>95</v>
      </c>
      <c r="AA400" s="66" t="s">
        <v>778</v>
      </c>
      <c r="AB400" s="69">
        <v>5</v>
      </c>
      <c r="AC400" s="69" t="s">
        <v>95</v>
      </c>
      <c r="AD400" s="92"/>
      <c r="AE400" s="69">
        <v>5</v>
      </c>
      <c r="AF400" s="93" t="s">
        <v>1165</v>
      </c>
      <c r="AG400" s="94">
        <v>18</v>
      </c>
      <c r="AH400" s="64" t="s">
        <v>2493</v>
      </c>
      <c r="AI400" s="95"/>
      <c r="AJ400" s="178" t="s">
        <v>2584</v>
      </c>
      <c r="AK400" s="68"/>
    </row>
    <row r="401" spans="1:37">
      <c r="A401" s="82">
        <v>40776</v>
      </c>
      <c r="B401" s="66" t="s">
        <v>181</v>
      </c>
      <c r="C401" s="64" t="s">
        <v>76</v>
      </c>
      <c r="D401" s="65">
        <v>0.93472222222222223</v>
      </c>
      <c r="E401" s="66" t="s">
        <v>2580</v>
      </c>
      <c r="F401" s="66" t="s">
        <v>2581</v>
      </c>
      <c r="G401" s="94" t="s">
        <v>2582</v>
      </c>
      <c r="H401" s="94" t="s">
        <v>2583</v>
      </c>
      <c r="I401" s="64">
        <v>3790</v>
      </c>
      <c r="J401" s="65">
        <v>0.95763888888888893</v>
      </c>
      <c r="K401" s="66" t="s">
        <v>2585</v>
      </c>
      <c r="L401" s="66" t="s">
        <v>2586</v>
      </c>
      <c r="M401" s="94" t="s">
        <v>2587</v>
      </c>
      <c r="N401" s="94" t="s">
        <v>2588</v>
      </c>
      <c r="O401" s="64">
        <v>3787</v>
      </c>
      <c r="P401" s="83">
        <v>2.2916666666666696E-2</v>
      </c>
      <c r="Q401" s="84">
        <v>0</v>
      </c>
      <c r="R401" s="85">
        <v>9.2351096051161488</v>
      </c>
      <c r="S401" s="86">
        <v>296</v>
      </c>
      <c r="T401" s="87">
        <v>9</v>
      </c>
      <c r="U401" s="88"/>
      <c r="V401" s="66" t="s">
        <v>2551</v>
      </c>
      <c r="W401" s="89">
        <v>0</v>
      </c>
      <c r="X401" s="88"/>
      <c r="Y401" s="90"/>
      <c r="Z401" s="91" t="s">
        <v>95</v>
      </c>
      <c r="AA401" s="66" t="s">
        <v>778</v>
      </c>
      <c r="AB401" s="69">
        <v>5</v>
      </c>
      <c r="AC401" s="69" t="s">
        <v>95</v>
      </c>
      <c r="AD401" s="92"/>
      <c r="AE401" s="69">
        <v>5</v>
      </c>
      <c r="AF401" s="93" t="s">
        <v>1165</v>
      </c>
      <c r="AG401" s="94">
        <v>20</v>
      </c>
      <c r="AH401" s="64" t="s">
        <v>2493</v>
      </c>
      <c r="AI401" s="95"/>
      <c r="AJ401" s="178"/>
      <c r="AK401" s="68"/>
    </row>
    <row r="402" spans="1:37">
      <c r="A402" s="82">
        <v>40776</v>
      </c>
      <c r="B402" s="66" t="s">
        <v>181</v>
      </c>
      <c r="C402" s="64" t="s">
        <v>76</v>
      </c>
      <c r="D402" s="65">
        <v>0.95763888888888893</v>
      </c>
      <c r="E402" s="66" t="s">
        <v>2585</v>
      </c>
      <c r="F402" s="66" t="s">
        <v>2586</v>
      </c>
      <c r="G402" s="94" t="s">
        <v>2587</v>
      </c>
      <c r="H402" s="94" t="s">
        <v>2588</v>
      </c>
      <c r="I402" s="64">
        <v>3787</v>
      </c>
      <c r="J402" s="65">
        <v>0.97916666666666663</v>
      </c>
      <c r="K402" s="66" t="s">
        <v>2589</v>
      </c>
      <c r="L402" s="66" t="s">
        <v>2590</v>
      </c>
      <c r="M402" s="94" t="s">
        <v>2591</v>
      </c>
      <c r="N402" s="94" t="s">
        <v>2592</v>
      </c>
      <c r="O402" s="64">
        <v>3787</v>
      </c>
      <c r="P402" s="83">
        <v>2.1527777777777701E-2</v>
      </c>
      <c r="Q402" s="84">
        <v>0</v>
      </c>
      <c r="R402" s="85">
        <v>7.989413619869687</v>
      </c>
      <c r="S402" s="86">
        <v>201</v>
      </c>
      <c r="T402" s="87">
        <v>9</v>
      </c>
      <c r="U402" s="88"/>
      <c r="V402" s="66" t="s">
        <v>2551</v>
      </c>
      <c r="W402" s="89">
        <v>0</v>
      </c>
      <c r="X402" s="88"/>
      <c r="Y402" s="90"/>
      <c r="Z402" s="91" t="s">
        <v>95</v>
      </c>
      <c r="AA402" s="66" t="s">
        <v>778</v>
      </c>
      <c r="AB402" s="92">
        <v>5</v>
      </c>
      <c r="AC402" s="69" t="s">
        <v>95</v>
      </c>
      <c r="AD402" s="92"/>
      <c r="AE402" s="69">
        <v>6</v>
      </c>
      <c r="AF402" s="93" t="s">
        <v>1165</v>
      </c>
      <c r="AG402" s="94">
        <v>21</v>
      </c>
      <c r="AH402" s="64" t="s">
        <v>2493</v>
      </c>
      <c r="AI402" s="95"/>
      <c r="AJ402" s="99"/>
      <c r="AK402" s="68"/>
    </row>
    <row r="403" spans="1:37">
      <c r="A403" s="82">
        <v>40776</v>
      </c>
      <c r="B403" s="66" t="s">
        <v>147</v>
      </c>
      <c r="C403" s="64" t="s">
        <v>76</v>
      </c>
      <c r="D403" s="65">
        <v>0.97916666666666663</v>
      </c>
      <c r="E403" s="66" t="s">
        <v>2589</v>
      </c>
      <c r="F403" s="66" t="s">
        <v>2590</v>
      </c>
      <c r="G403" s="94" t="s">
        <v>2591</v>
      </c>
      <c r="H403" s="94" t="s">
        <v>2592</v>
      </c>
      <c r="I403" s="64">
        <v>3787</v>
      </c>
      <c r="J403" s="65">
        <v>0.99930555555555556</v>
      </c>
      <c r="K403" s="66" t="s">
        <v>2593</v>
      </c>
      <c r="L403" s="66" t="s">
        <v>2594</v>
      </c>
      <c r="M403" s="94" t="s">
        <v>2595</v>
      </c>
      <c r="N403" s="94" t="s">
        <v>2596</v>
      </c>
      <c r="O403" s="64">
        <v>3800</v>
      </c>
      <c r="P403" s="83">
        <v>2.0138888888888928E-2</v>
      </c>
      <c r="Q403" s="84">
        <v>0</v>
      </c>
      <c r="R403" s="85">
        <v>2.2201129809278695</v>
      </c>
      <c r="S403" s="86">
        <v>299</v>
      </c>
      <c r="T403" s="87">
        <v>10</v>
      </c>
      <c r="U403" s="88"/>
      <c r="V403" s="66" t="s">
        <v>2551</v>
      </c>
      <c r="W403" s="89">
        <v>0</v>
      </c>
      <c r="X403" s="88"/>
      <c r="Y403" s="90"/>
      <c r="Z403" s="91" t="s">
        <v>95</v>
      </c>
      <c r="AA403" s="66" t="s">
        <v>778</v>
      </c>
      <c r="AB403" s="92">
        <v>5</v>
      </c>
      <c r="AC403" s="69" t="s">
        <v>95</v>
      </c>
      <c r="AD403" s="92"/>
      <c r="AE403" s="69">
        <v>6</v>
      </c>
      <c r="AF403" s="93" t="s">
        <v>1165</v>
      </c>
      <c r="AG403" s="94">
        <v>21</v>
      </c>
      <c r="AH403" s="64" t="s">
        <v>2493</v>
      </c>
      <c r="AI403" s="95"/>
      <c r="AJ403" s="178" t="s">
        <v>2597</v>
      </c>
      <c r="AK403" s="68"/>
    </row>
    <row r="404" spans="1:37">
      <c r="A404" s="82">
        <v>40777</v>
      </c>
      <c r="B404" s="66" t="s">
        <v>137</v>
      </c>
      <c r="C404" s="64" t="s">
        <v>76</v>
      </c>
      <c r="D404" s="65">
        <v>0</v>
      </c>
      <c r="E404" s="66" t="s">
        <v>2593</v>
      </c>
      <c r="F404" s="66" t="s">
        <v>2594</v>
      </c>
      <c r="G404" s="94" t="s">
        <v>2595</v>
      </c>
      <c r="H404" s="94" t="s">
        <v>2596</v>
      </c>
      <c r="I404" s="64">
        <v>3800</v>
      </c>
      <c r="J404" s="65">
        <v>2.013888888888889E-2</v>
      </c>
      <c r="K404" s="66" t="s">
        <v>2598</v>
      </c>
      <c r="L404" s="66" t="s">
        <v>2599</v>
      </c>
      <c r="M404" s="94" t="s">
        <v>2600</v>
      </c>
      <c r="N404" s="94" t="s">
        <v>2601</v>
      </c>
      <c r="O404" s="64">
        <v>3780</v>
      </c>
      <c r="P404" s="83">
        <v>2.013888888888889E-2</v>
      </c>
      <c r="Q404" s="84">
        <v>0</v>
      </c>
      <c r="R404" s="85">
        <v>8.9693574419251103</v>
      </c>
      <c r="S404" s="86">
        <v>291</v>
      </c>
      <c r="T404" s="87">
        <v>9.1</v>
      </c>
      <c r="U404" s="88"/>
      <c r="V404" s="66" t="s">
        <v>2551</v>
      </c>
      <c r="W404" s="89">
        <v>0</v>
      </c>
      <c r="X404" s="88"/>
      <c r="Y404" s="90"/>
      <c r="Z404" s="91" t="s">
        <v>95</v>
      </c>
      <c r="AA404" s="66" t="s">
        <v>778</v>
      </c>
      <c r="AB404" s="69" t="s">
        <v>902</v>
      </c>
      <c r="AC404" s="69" t="s">
        <v>109</v>
      </c>
      <c r="AD404" s="92">
        <v>7</v>
      </c>
      <c r="AE404" s="69">
        <v>6</v>
      </c>
      <c r="AF404" s="177" t="s">
        <v>1165</v>
      </c>
      <c r="AG404" s="94">
        <v>22</v>
      </c>
      <c r="AH404" s="64" t="s">
        <v>2493</v>
      </c>
      <c r="AI404" s="95"/>
      <c r="AJ404" s="181"/>
      <c r="AK404" s="68"/>
    </row>
    <row r="405" spans="1:37">
      <c r="A405" s="82">
        <v>40777</v>
      </c>
      <c r="B405" s="66" t="s">
        <v>137</v>
      </c>
      <c r="C405" s="64" t="s">
        <v>76</v>
      </c>
      <c r="D405" s="65">
        <v>2.013888888888889E-2</v>
      </c>
      <c r="E405" s="66" t="s">
        <v>2598</v>
      </c>
      <c r="F405" s="66" t="s">
        <v>2599</v>
      </c>
      <c r="G405" s="94" t="s">
        <v>2600</v>
      </c>
      <c r="H405" s="94" t="s">
        <v>2601</v>
      </c>
      <c r="I405" s="64">
        <v>3780</v>
      </c>
      <c r="J405" s="65">
        <v>4.3055555555555562E-2</v>
      </c>
      <c r="K405" s="66" t="s">
        <v>2602</v>
      </c>
      <c r="L405" s="66" t="s">
        <v>2603</v>
      </c>
      <c r="M405" s="94" t="s">
        <v>2604</v>
      </c>
      <c r="N405" s="94" t="s">
        <v>2605</v>
      </c>
      <c r="O405" s="64">
        <v>3760</v>
      </c>
      <c r="P405" s="83">
        <v>2.2916666666666672E-2</v>
      </c>
      <c r="Q405" s="84">
        <v>0</v>
      </c>
      <c r="R405" s="85">
        <v>0.61521430444408165</v>
      </c>
      <c r="S405" s="86">
        <v>295</v>
      </c>
      <c r="T405" s="87">
        <v>4.5</v>
      </c>
      <c r="U405" s="88"/>
      <c r="V405" s="66" t="s">
        <v>2551</v>
      </c>
      <c r="W405" s="89">
        <v>0</v>
      </c>
      <c r="X405" s="88"/>
      <c r="Y405" s="90"/>
      <c r="Z405" s="91" t="s">
        <v>95</v>
      </c>
      <c r="AA405" s="66" t="s">
        <v>778</v>
      </c>
      <c r="AB405" s="69" t="s">
        <v>902</v>
      </c>
      <c r="AC405" s="69" t="s">
        <v>822</v>
      </c>
      <c r="AD405" s="92">
        <v>8</v>
      </c>
      <c r="AE405" s="69">
        <v>5</v>
      </c>
      <c r="AF405" s="177" t="s">
        <v>1165</v>
      </c>
      <c r="AG405" s="94">
        <v>20</v>
      </c>
      <c r="AH405" s="64" t="s">
        <v>2493</v>
      </c>
      <c r="AI405" s="95"/>
      <c r="AJ405" s="99"/>
      <c r="AK405" s="68"/>
    </row>
    <row r="406" spans="1:37">
      <c r="A406" s="82">
        <v>40777</v>
      </c>
      <c r="B406" s="66" t="s">
        <v>147</v>
      </c>
      <c r="C406" s="64" t="s">
        <v>76</v>
      </c>
      <c r="D406" s="65">
        <v>4.3055555555555562E-2</v>
      </c>
      <c r="E406" s="66" t="s">
        <v>2602</v>
      </c>
      <c r="F406" s="66" t="s">
        <v>2603</v>
      </c>
      <c r="G406" s="94" t="s">
        <v>2604</v>
      </c>
      <c r="H406" s="94" t="s">
        <v>2605</v>
      </c>
      <c r="I406" s="64">
        <v>3769</v>
      </c>
      <c r="J406" s="65">
        <v>6.0416666666666667E-2</v>
      </c>
      <c r="K406" s="66" t="s">
        <v>2606</v>
      </c>
      <c r="L406" s="66" t="s">
        <v>2607</v>
      </c>
      <c r="M406" s="94" t="s">
        <v>2608</v>
      </c>
      <c r="N406" s="94" t="s">
        <v>2609</v>
      </c>
      <c r="O406" s="64">
        <v>3705</v>
      </c>
      <c r="P406" s="83">
        <v>1.7361111111111105E-2</v>
      </c>
      <c r="Q406" s="84">
        <v>0</v>
      </c>
      <c r="R406" s="85">
        <v>3.8126584455945931</v>
      </c>
      <c r="S406" s="86">
        <v>298</v>
      </c>
      <c r="T406" s="87">
        <v>0.9</v>
      </c>
      <c r="U406" s="88"/>
      <c r="V406" s="66" t="s">
        <v>2584</v>
      </c>
      <c r="W406" s="89">
        <v>0</v>
      </c>
      <c r="X406" s="88"/>
      <c r="Y406" s="90"/>
      <c r="Z406" s="91" t="s">
        <v>95</v>
      </c>
      <c r="AA406" s="66" t="s">
        <v>778</v>
      </c>
      <c r="AB406" s="69" t="s">
        <v>902</v>
      </c>
      <c r="AC406" s="69" t="s">
        <v>822</v>
      </c>
      <c r="AD406" s="92">
        <v>9</v>
      </c>
      <c r="AE406" s="69">
        <v>5</v>
      </c>
      <c r="AF406" s="177" t="s">
        <v>1165</v>
      </c>
      <c r="AG406" s="94">
        <v>20</v>
      </c>
      <c r="AH406" s="64" t="s">
        <v>2493</v>
      </c>
      <c r="AI406" s="95"/>
      <c r="AJ406" s="99"/>
      <c r="AK406" s="68"/>
    </row>
    <row r="407" spans="1:37">
      <c r="A407" s="82">
        <v>40777</v>
      </c>
      <c r="B407" s="66" t="s">
        <v>911</v>
      </c>
      <c r="C407" s="64" t="s">
        <v>76</v>
      </c>
      <c r="D407" s="65">
        <v>6.0416666666666667E-2</v>
      </c>
      <c r="E407" s="66" t="s">
        <v>2606</v>
      </c>
      <c r="F407" s="66" t="s">
        <v>2607</v>
      </c>
      <c r="G407" s="94" t="s">
        <v>2608</v>
      </c>
      <c r="H407" s="94" t="s">
        <v>2609</v>
      </c>
      <c r="I407" s="64">
        <v>3705</v>
      </c>
      <c r="J407" s="65">
        <v>7.9861111111111105E-2</v>
      </c>
      <c r="K407" s="69" t="s">
        <v>2610</v>
      </c>
      <c r="L407" s="69" t="s">
        <v>2611</v>
      </c>
      <c r="M407" s="94" t="s">
        <v>2612</v>
      </c>
      <c r="N407" s="94" t="s">
        <v>2613</v>
      </c>
      <c r="O407" s="64">
        <v>3769</v>
      </c>
      <c r="P407" s="83">
        <v>1.9444444444444438E-2</v>
      </c>
      <c r="Q407" s="84">
        <v>0</v>
      </c>
      <c r="R407" s="85">
        <v>8.2294557002536539</v>
      </c>
      <c r="S407" s="86">
        <v>221</v>
      </c>
      <c r="T407" s="87">
        <v>10</v>
      </c>
      <c r="U407" s="88"/>
      <c r="V407" s="66" t="s">
        <v>2584</v>
      </c>
      <c r="W407" s="89">
        <v>0</v>
      </c>
      <c r="X407" s="88"/>
      <c r="Y407" s="90"/>
      <c r="Z407" s="91" t="s">
        <v>95</v>
      </c>
      <c r="AA407" s="66" t="s">
        <v>778</v>
      </c>
      <c r="AB407" s="69" t="s">
        <v>902</v>
      </c>
      <c r="AC407" s="69" t="s">
        <v>822</v>
      </c>
      <c r="AD407" s="92">
        <v>9</v>
      </c>
      <c r="AE407" s="69">
        <v>5</v>
      </c>
      <c r="AF407" s="177" t="s">
        <v>1165</v>
      </c>
      <c r="AG407" s="94">
        <v>20</v>
      </c>
      <c r="AH407" s="64" t="s">
        <v>2493</v>
      </c>
      <c r="AI407" s="95"/>
      <c r="AJ407" s="178"/>
      <c r="AK407" s="68"/>
    </row>
    <row r="408" spans="1:37">
      <c r="A408" s="82">
        <v>40777</v>
      </c>
      <c r="B408" s="66" t="s">
        <v>911</v>
      </c>
      <c r="C408" s="64" t="s">
        <v>76</v>
      </c>
      <c r="D408" s="65">
        <v>7.9861111111111105E-2</v>
      </c>
      <c r="E408" s="69" t="s">
        <v>2610</v>
      </c>
      <c r="F408" s="69" t="s">
        <v>2611</v>
      </c>
      <c r="G408" s="94" t="s">
        <v>2612</v>
      </c>
      <c r="H408" s="94" t="s">
        <v>2613</v>
      </c>
      <c r="I408" s="64">
        <v>3769</v>
      </c>
      <c r="J408" s="65">
        <v>0.10625</v>
      </c>
      <c r="K408" s="66" t="s">
        <v>2614</v>
      </c>
      <c r="L408" s="66" t="s">
        <v>2615</v>
      </c>
      <c r="M408" s="94" t="s">
        <v>2616</v>
      </c>
      <c r="N408" s="94" t="s">
        <v>2617</v>
      </c>
      <c r="O408" s="64">
        <v>3782</v>
      </c>
      <c r="P408" s="83">
        <v>2.6388888888888892E-2</v>
      </c>
      <c r="Q408" s="84">
        <v>0</v>
      </c>
      <c r="R408" s="85">
        <v>7.0757017052263684</v>
      </c>
      <c r="S408" s="86">
        <v>222</v>
      </c>
      <c r="T408" s="87">
        <v>10</v>
      </c>
      <c r="U408" s="88"/>
      <c r="V408" s="66" t="s">
        <v>2551</v>
      </c>
      <c r="W408" s="89">
        <v>0</v>
      </c>
      <c r="X408" s="88"/>
      <c r="Y408" s="90"/>
      <c r="Z408" s="91" t="s">
        <v>95</v>
      </c>
      <c r="AA408" s="66" t="s">
        <v>778</v>
      </c>
      <c r="AB408" s="69" t="s">
        <v>902</v>
      </c>
      <c r="AC408" s="69" t="s">
        <v>1137</v>
      </c>
      <c r="AD408" s="92">
        <v>11</v>
      </c>
      <c r="AE408" s="69">
        <v>6</v>
      </c>
      <c r="AF408" s="177" t="s">
        <v>1165</v>
      </c>
      <c r="AG408" s="94">
        <v>21</v>
      </c>
      <c r="AH408" s="64" t="s">
        <v>2493</v>
      </c>
      <c r="AI408" s="95"/>
      <c r="AJ408" s="178" t="s">
        <v>2618</v>
      </c>
      <c r="AK408" s="68"/>
    </row>
    <row r="409" spans="1:37">
      <c r="A409" s="82">
        <v>40777</v>
      </c>
      <c r="B409" s="66" t="s">
        <v>911</v>
      </c>
      <c r="C409" s="64" t="s">
        <v>395</v>
      </c>
      <c r="D409" s="65">
        <v>0.10625</v>
      </c>
      <c r="E409" s="66" t="s">
        <v>2614</v>
      </c>
      <c r="F409" s="66" t="s">
        <v>2615</v>
      </c>
      <c r="G409" s="94" t="s">
        <v>2616</v>
      </c>
      <c r="H409" s="94" t="s">
        <v>2617</v>
      </c>
      <c r="I409" s="64">
        <v>3782</v>
      </c>
      <c r="J409" s="65">
        <v>0.14583333333333334</v>
      </c>
      <c r="K409" s="66" t="s">
        <v>2619</v>
      </c>
      <c r="L409" s="66" t="s">
        <v>2620</v>
      </c>
      <c r="M409" s="94" t="s">
        <v>2621</v>
      </c>
      <c r="N409" s="94" t="s">
        <v>2622</v>
      </c>
      <c r="O409" s="64">
        <v>3780</v>
      </c>
      <c r="P409" s="83">
        <v>3.9583333333333345E-2</v>
      </c>
      <c r="Q409" s="84">
        <v>0</v>
      </c>
      <c r="R409" s="85">
        <v>4.9635937250637148E-2</v>
      </c>
      <c r="S409" s="86">
        <v>268</v>
      </c>
      <c r="T409" s="87">
        <v>0</v>
      </c>
      <c r="U409" s="88"/>
      <c r="V409" s="66" t="s">
        <v>2623</v>
      </c>
      <c r="W409" s="89">
        <v>0</v>
      </c>
      <c r="X409" s="88"/>
      <c r="Y409" s="90"/>
      <c r="Z409" s="91" t="s">
        <v>95</v>
      </c>
      <c r="AA409" s="66" t="s">
        <v>778</v>
      </c>
      <c r="AB409" s="69" t="s">
        <v>902</v>
      </c>
      <c r="AC409" s="69" t="s">
        <v>1137</v>
      </c>
      <c r="AD409" s="92">
        <v>10</v>
      </c>
      <c r="AE409" s="69">
        <v>5</v>
      </c>
      <c r="AF409" s="177" t="s">
        <v>1165</v>
      </c>
      <c r="AG409" s="94">
        <v>16</v>
      </c>
      <c r="AH409" s="64" t="s">
        <v>2493</v>
      </c>
      <c r="AI409" s="95"/>
      <c r="AJ409" s="99"/>
      <c r="AK409" s="68"/>
    </row>
    <row r="410" spans="1:37">
      <c r="A410" s="82">
        <v>40777</v>
      </c>
      <c r="B410" s="66" t="s">
        <v>264</v>
      </c>
      <c r="C410" s="64" t="s">
        <v>395</v>
      </c>
      <c r="D410" s="65">
        <v>0.14583333333333334</v>
      </c>
      <c r="E410" s="66" t="s">
        <v>2619</v>
      </c>
      <c r="F410" s="66" t="s">
        <v>2620</v>
      </c>
      <c r="G410" s="94" t="s">
        <v>2621</v>
      </c>
      <c r="H410" s="94" t="s">
        <v>2622</v>
      </c>
      <c r="I410" s="64">
        <v>3780</v>
      </c>
      <c r="J410" s="65">
        <v>0.20833333333333334</v>
      </c>
      <c r="K410" s="66" t="s">
        <v>2624</v>
      </c>
      <c r="L410" s="66" t="s">
        <v>2625</v>
      </c>
      <c r="M410" s="94" t="s">
        <v>2626</v>
      </c>
      <c r="N410" s="94" t="s">
        <v>2627</v>
      </c>
      <c r="O410" s="64">
        <v>3780</v>
      </c>
      <c r="P410" s="83">
        <v>6.25E-2</v>
      </c>
      <c r="Q410" s="84">
        <v>0</v>
      </c>
      <c r="R410" s="85">
        <v>4.5731267893168302E-2</v>
      </c>
      <c r="S410" s="86">
        <v>271</v>
      </c>
      <c r="T410" s="87">
        <v>0</v>
      </c>
      <c r="U410" s="88"/>
      <c r="V410" s="66" t="s">
        <v>2623</v>
      </c>
      <c r="W410" s="89">
        <v>0</v>
      </c>
      <c r="X410" s="88"/>
      <c r="Y410" s="90"/>
      <c r="Z410" s="91" t="s">
        <v>95</v>
      </c>
      <c r="AA410" s="66" t="s">
        <v>778</v>
      </c>
      <c r="AB410" s="69" t="s">
        <v>902</v>
      </c>
      <c r="AC410" s="69" t="s">
        <v>1137</v>
      </c>
      <c r="AD410" s="92">
        <v>10</v>
      </c>
      <c r="AE410" s="69">
        <v>6</v>
      </c>
      <c r="AF410" s="93" t="s">
        <v>1165</v>
      </c>
      <c r="AG410" s="94">
        <v>22</v>
      </c>
      <c r="AH410" s="64" t="s">
        <v>875</v>
      </c>
      <c r="AI410" s="95"/>
      <c r="AJ410" s="99"/>
      <c r="AK410" s="68"/>
    </row>
    <row r="411" spans="1:37">
      <c r="A411" s="82">
        <v>40777</v>
      </c>
      <c r="B411" s="66" t="s">
        <v>2628</v>
      </c>
      <c r="C411" s="64" t="s">
        <v>395</v>
      </c>
      <c r="D411" s="65">
        <v>0.20833333333333334</v>
      </c>
      <c r="E411" s="66" t="s">
        <v>2624</v>
      </c>
      <c r="F411" s="66" t="s">
        <v>2625</v>
      </c>
      <c r="G411" s="94" t="s">
        <v>2626</v>
      </c>
      <c r="H411" s="94" t="s">
        <v>2627</v>
      </c>
      <c r="I411" s="64">
        <v>3780</v>
      </c>
      <c r="J411" s="65">
        <v>0.3354166666666667</v>
      </c>
      <c r="K411" s="66" t="s">
        <v>396</v>
      </c>
      <c r="L411" s="66" t="s">
        <v>2629</v>
      </c>
      <c r="M411" s="94" t="s">
        <v>398</v>
      </c>
      <c r="N411" s="94" t="s">
        <v>2630</v>
      </c>
      <c r="O411" s="64">
        <v>3780</v>
      </c>
      <c r="P411" s="83">
        <v>0.12708333333333335</v>
      </c>
      <c r="Q411" s="84">
        <v>0</v>
      </c>
      <c r="R411" s="85">
        <v>4.1578088981485718E-2</v>
      </c>
      <c r="S411" s="86"/>
      <c r="T411" s="87"/>
      <c r="U411" s="88"/>
      <c r="V411" s="66" t="s">
        <v>2623</v>
      </c>
      <c r="W411" s="89">
        <v>0</v>
      </c>
      <c r="X411" s="88"/>
      <c r="Y411" s="90"/>
      <c r="Z411" s="91" t="s">
        <v>95</v>
      </c>
      <c r="AA411" s="66" t="s">
        <v>778</v>
      </c>
      <c r="AB411" s="69" t="s">
        <v>902</v>
      </c>
      <c r="AC411" s="69" t="s">
        <v>95</v>
      </c>
      <c r="AD411" s="92"/>
      <c r="AE411" s="69">
        <v>6</v>
      </c>
      <c r="AF411" s="177" t="s">
        <v>1165</v>
      </c>
      <c r="AG411" s="94">
        <v>22</v>
      </c>
      <c r="AH411" s="64" t="s">
        <v>875</v>
      </c>
      <c r="AI411" s="95">
        <v>35</v>
      </c>
      <c r="AJ411" s="178" t="s">
        <v>937</v>
      </c>
      <c r="AK411" s="68"/>
    </row>
    <row r="412" spans="1:37">
      <c r="A412" s="82">
        <v>40777</v>
      </c>
      <c r="B412" s="66" t="s">
        <v>386</v>
      </c>
      <c r="C412" s="64" t="s">
        <v>76</v>
      </c>
      <c r="D412" s="65">
        <v>0.69305555555555554</v>
      </c>
      <c r="E412" s="66" t="s">
        <v>2631</v>
      </c>
      <c r="F412" s="66" t="s">
        <v>2632</v>
      </c>
      <c r="G412" s="94" t="s">
        <v>2633</v>
      </c>
      <c r="H412" s="94" t="s">
        <v>2634</v>
      </c>
      <c r="I412" s="64">
        <v>3833</v>
      </c>
      <c r="J412" s="65">
        <v>0.71388888888888891</v>
      </c>
      <c r="K412" s="66" t="s">
        <v>2635</v>
      </c>
      <c r="L412" s="66" t="s">
        <v>2636</v>
      </c>
      <c r="M412" s="94" t="s">
        <v>2637</v>
      </c>
      <c r="N412" s="94" t="s">
        <v>2638</v>
      </c>
      <c r="O412" s="64">
        <v>3793</v>
      </c>
      <c r="P412" s="83">
        <v>2.083333333333337E-2</v>
      </c>
      <c r="Q412" s="84">
        <v>0</v>
      </c>
      <c r="R412" s="85">
        <v>0.16440914888281102</v>
      </c>
      <c r="S412" s="86">
        <v>342</v>
      </c>
      <c r="T412" s="87">
        <v>1</v>
      </c>
      <c r="U412" s="88"/>
      <c r="V412" s="66" t="s">
        <v>2584</v>
      </c>
      <c r="W412" s="89">
        <v>0</v>
      </c>
      <c r="X412" s="88"/>
      <c r="Y412" s="90"/>
      <c r="Z412" s="91" t="s">
        <v>95</v>
      </c>
      <c r="AA412" s="66" t="s">
        <v>778</v>
      </c>
      <c r="AB412" s="69" t="s">
        <v>902</v>
      </c>
      <c r="AC412" s="69" t="s">
        <v>95</v>
      </c>
      <c r="AD412" s="92"/>
      <c r="AE412" s="69">
        <v>3</v>
      </c>
      <c r="AF412" s="177" t="s">
        <v>780</v>
      </c>
      <c r="AG412" s="94">
        <v>10</v>
      </c>
      <c r="AH412" s="64" t="s">
        <v>875</v>
      </c>
      <c r="AI412" s="95"/>
      <c r="AJ412" s="99"/>
      <c r="AK412" s="68"/>
    </row>
    <row r="413" spans="1:37">
      <c r="A413" s="82">
        <v>40777</v>
      </c>
      <c r="B413" s="66" t="s">
        <v>386</v>
      </c>
      <c r="C413" s="64" t="s">
        <v>76</v>
      </c>
      <c r="D413" s="65">
        <v>0.71388888888888891</v>
      </c>
      <c r="E413" s="66" t="s">
        <v>2635</v>
      </c>
      <c r="F413" s="66" t="s">
        <v>2636</v>
      </c>
      <c r="G413" s="94" t="s">
        <v>2637</v>
      </c>
      <c r="H413" s="94" t="s">
        <v>2638</v>
      </c>
      <c r="I413" s="64">
        <v>3793</v>
      </c>
      <c r="J413" s="65">
        <v>0.72986111111111107</v>
      </c>
      <c r="K413" s="66" t="s">
        <v>2639</v>
      </c>
      <c r="L413" s="66" t="s">
        <v>2640</v>
      </c>
      <c r="M413" s="94" t="s">
        <v>2641</v>
      </c>
      <c r="N413" s="94" t="s">
        <v>2642</v>
      </c>
      <c r="O413" s="64">
        <v>3794</v>
      </c>
      <c r="P413" s="83">
        <v>1.5972222222222165E-2</v>
      </c>
      <c r="Q413" s="84">
        <v>0</v>
      </c>
      <c r="R413" s="85">
        <v>8.0804160183473162</v>
      </c>
      <c r="S413" s="86">
        <v>219</v>
      </c>
      <c r="T413" s="87">
        <v>6.7</v>
      </c>
      <c r="U413" s="88"/>
      <c r="V413" s="66" t="s">
        <v>2584</v>
      </c>
      <c r="W413" s="89">
        <v>0</v>
      </c>
      <c r="X413" s="88"/>
      <c r="Y413" s="90"/>
      <c r="Z413" s="91" t="s">
        <v>95</v>
      </c>
      <c r="AA413" s="66" t="s">
        <v>778</v>
      </c>
      <c r="AB413" s="69" t="s">
        <v>902</v>
      </c>
      <c r="AC413" s="69" t="s">
        <v>95</v>
      </c>
      <c r="AD413" s="92"/>
      <c r="AE413" s="69">
        <v>3</v>
      </c>
      <c r="AF413" s="177" t="s">
        <v>780</v>
      </c>
      <c r="AG413" s="94">
        <v>17</v>
      </c>
      <c r="AH413" s="64" t="s">
        <v>849</v>
      </c>
      <c r="AI413" s="95"/>
      <c r="AJ413" s="99"/>
      <c r="AK413" s="68"/>
    </row>
    <row r="414" spans="1:37">
      <c r="A414" s="82">
        <v>40777</v>
      </c>
      <c r="B414" s="66" t="s">
        <v>386</v>
      </c>
      <c r="C414" s="64" t="s">
        <v>76</v>
      </c>
      <c r="D414" s="65">
        <v>0.72986111111111107</v>
      </c>
      <c r="E414" s="66" t="s">
        <v>2639</v>
      </c>
      <c r="F414" s="66" t="s">
        <v>2640</v>
      </c>
      <c r="G414" s="94" t="s">
        <v>2641</v>
      </c>
      <c r="H414" s="94" t="s">
        <v>2642</v>
      </c>
      <c r="I414" s="64">
        <v>3794</v>
      </c>
      <c r="J414" s="65">
        <v>0.75</v>
      </c>
      <c r="K414" s="66" t="s">
        <v>2643</v>
      </c>
      <c r="L414" s="66" t="s">
        <v>2644</v>
      </c>
      <c r="M414" s="94" t="s">
        <v>2645</v>
      </c>
      <c r="N414" s="94" t="s">
        <v>2646</v>
      </c>
      <c r="O414" s="64">
        <v>3797</v>
      </c>
      <c r="P414" s="83">
        <v>2.0138888888888928E-2</v>
      </c>
      <c r="Q414" s="84">
        <v>0</v>
      </c>
      <c r="R414" s="85">
        <v>8.0110277865650179</v>
      </c>
      <c r="S414" s="86">
        <v>220</v>
      </c>
      <c r="T414" s="87">
        <v>10</v>
      </c>
      <c r="U414" s="88"/>
      <c r="V414" s="66" t="s">
        <v>2551</v>
      </c>
      <c r="W414" s="89">
        <v>0</v>
      </c>
      <c r="X414" s="88"/>
      <c r="Y414" s="90"/>
      <c r="Z414" s="91" t="s">
        <v>95</v>
      </c>
      <c r="AA414" s="66" t="s">
        <v>778</v>
      </c>
      <c r="AB414" s="69" t="s">
        <v>902</v>
      </c>
      <c r="AC414" s="69" t="s">
        <v>1137</v>
      </c>
      <c r="AD414" s="92">
        <v>5</v>
      </c>
      <c r="AE414" s="69">
        <v>5</v>
      </c>
      <c r="AF414" s="93" t="s">
        <v>780</v>
      </c>
      <c r="AG414" s="94">
        <v>19</v>
      </c>
      <c r="AH414" s="64" t="s">
        <v>849</v>
      </c>
      <c r="AI414" s="95">
        <v>36</v>
      </c>
      <c r="AJ414" s="178" t="s">
        <v>937</v>
      </c>
      <c r="AK414" s="68"/>
    </row>
    <row r="415" spans="1:37">
      <c r="A415" s="82">
        <v>40777</v>
      </c>
      <c r="B415" s="66" t="s">
        <v>330</v>
      </c>
      <c r="C415" s="64" t="s">
        <v>76</v>
      </c>
      <c r="D415" s="65">
        <v>0.75</v>
      </c>
      <c r="E415" s="66" t="s">
        <v>2643</v>
      </c>
      <c r="F415" s="66" t="s">
        <v>2644</v>
      </c>
      <c r="G415" s="94" t="s">
        <v>2645</v>
      </c>
      <c r="H415" s="94" t="s">
        <v>2646</v>
      </c>
      <c r="I415" s="64">
        <v>3797</v>
      </c>
      <c r="J415" s="65">
        <v>0.77569444444444446</v>
      </c>
      <c r="K415" s="66" t="s">
        <v>2647</v>
      </c>
      <c r="L415" s="66" t="s">
        <v>2648</v>
      </c>
      <c r="M415" s="94" t="s">
        <v>2649</v>
      </c>
      <c r="N415" s="94" t="s">
        <v>2650</v>
      </c>
      <c r="O415" s="64">
        <v>3808</v>
      </c>
      <c r="P415" s="83">
        <v>2.5694444444444464E-2</v>
      </c>
      <c r="Q415" s="84">
        <v>0</v>
      </c>
      <c r="R415" s="85">
        <v>11.757517787832464</v>
      </c>
      <c r="S415" s="86">
        <v>222</v>
      </c>
      <c r="T415" s="87">
        <v>10</v>
      </c>
      <c r="U415" s="88"/>
      <c r="V415" s="66" t="s">
        <v>2551</v>
      </c>
      <c r="W415" s="89">
        <v>0</v>
      </c>
      <c r="X415" s="88"/>
      <c r="Y415" s="90"/>
      <c r="Z415" s="91" t="s">
        <v>95</v>
      </c>
      <c r="AA415" s="66" t="s">
        <v>778</v>
      </c>
      <c r="AB415" s="69">
        <v>7</v>
      </c>
      <c r="AC415" s="69" t="s">
        <v>1137</v>
      </c>
      <c r="AD415" s="92">
        <v>5</v>
      </c>
      <c r="AE415" s="69">
        <v>6</v>
      </c>
      <c r="AF415" s="177" t="s">
        <v>780</v>
      </c>
      <c r="AG415" s="94">
        <v>20</v>
      </c>
      <c r="AH415" s="64" t="s">
        <v>849</v>
      </c>
      <c r="AI415" s="95"/>
      <c r="AJ415" s="178" t="s">
        <v>2651</v>
      </c>
      <c r="AK415" s="68"/>
    </row>
    <row r="416" spans="1:37">
      <c r="A416" s="82">
        <v>40777</v>
      </c>
      <c r="B416" s="66" t="s">
        <v>330</v>
      </c>
      <c r="C416" s="64" t="s">
        <v>76</v>
      </c>
      <c r="D416" s="65">
        <v>0.77569444444444446</v>
      </c>
      <c r="E416" s="66" t="s">
        <v>2647</v>
      </c>
      <c r="F416" s="66" t="s">
        <v>2648</v>
      </c>
      <c r="G416" s="94" t="s">
        <v>2649</v>
      </c>
      <c r="H416" s="94" t="s">
        <v>2650</v>
      </c>
      <c r="I416" s="64">
        <v>3808</v>
      </c>
      <c r="J416" s="65">
        <v>0.79166666666666663</v>
      </c>
      <c r="K416" s="66" t="s">
        <v>2652</v>
      </c>
      <c r="L416" s="66" t="s">
        <v>2653</v>
      </c>
      <c r="M416" s="94" t="s">
        <v>2654</v>
      </c>
      <c r="N416" s="94" t="s">
        <v>2655</v>
      </c>
      <c r="O416" s="64">
        <v>3813</v>
      </c>
      <c r="P416" s="83">
        <v>1.5972222222222165E-2</v>
      </c>
      <c r="Q416" s="84">
        <v>0</v>
      </c>
      <c r="R416" s="85">
        <v>5.9760557139049242</v>
      </c>
      <c r="S416" s="86">
        <v>223</v>
      </c>
      <c r="T416" s="87">
        <v>10</v>
      </c>
      <c r="U416" s="88"/>
      <c r="V416" s="66" t="s">
        <v>2551</v>
      </c>
      <c r="W416" s="89">
        <v>0</v>
      </c>
      <c r="X416" s="88"/>
      <c r="Y416" s="90"/>
      <c r="Z416" s="91" t="s">
        <v>95</v>
      </c>
      <c r="AA416" s="66" t="s">
        <v>778</v>
      </c>
      <c r="AB416" s="69">
        <v>7</v>
      </c>
      <c r="AC416" s="69" t="s">
        <v>1137</v>
      </c>
      <c r="AD416" s="92">
        <v>8</v>
      </c>
      <c r="AE416" s="69">
        <v>6</v>
      </c>
      <c r="AF416" s="93" t="s">
        <v>780</v>
      </c>
      <c r="AG416" s="94">
        <v>21</v>
      </c>
      <c r="AH416" s="64" t="s">
        <v>849</v>
      </c>
      <c r="AI416" s="95"/>
      <c r="AJ416" s="99"/>
      <c r="AK416" s="68"/>
    </row>
    <row r="417" spans="1:37">
      <c r="A417" s="82">
        <v>40777</v>
      </c>
      <c r="B417" s="66" t="s">
        <v>278</v>
      </c>
      <c r="C417" s="64" t="s">
        <v>76</v>
      </c>
      <c r="D417" s="65">
        <v>0.79166666666666663</v>
      </c>
      <c r="E417" s="66" t="s">
        <v>2652</v>
      </c>
      <c r="F417" s="66" t="s">
        <v>2653</v>
      </c>
      <c r="G417" s="94" t="s">
        <v>2654</v>
      </c>
      <c r="H417" s="94" t="s">
        <v>2655</v>
      </c>
      <c r="I417" s="64">
        <v>3813</v>
      </c>
      <c r="J417" s="65">
        <v>0.81527777777777777</v>
      </c>
      <c r="K417" s="66" t="s">
        <v>2656</v>
      </c>
      <c r="L417" s="66" t="s">
        <v>2657</v>
      </c>
      <c r="M417" s="94" t="s">
        <v>2658</v>
      </c>
      <c r="N417" s="94" t="s">
        <v>2659</v>
      </c>
      <c r="O417" s="64">
        <v>3824</v>
      </c>
      <c r="P417" s="83">
        <v>2.3611111111111138E-2</v>
      </c>
      <c r="Q417" s="84">
        <v>0</v>
      </c>
      <c r="R417" s="85">
        <v>11.093795832502323</v>
      </c>
      <c r="S417" s="86">
        <v>223</v>
      </c>
      <c r="T417" s="87">
        <v>10</v>
      </c>
      <c r="U417" s="88"/>
      <c r="V417" s="66" t="s">
        <v>2551</v>
      </c>
      <c r="W417" s="89">
        <v>0</v>
      </c>
      <c r="X417" s="88"/>
      <c r="Y417" s="90"/>
      <c r="Z417" s="91" t="s">
        <v>95</v>
      </c>
      <c r="AA417" s="66" t="s">
        <v>778</v>
      </c>
      <c r="AB417" s="69">
        <v>7</v>
      </c>
      <c r="AC417" s="69" t="s">
        <v>1137</v>
      </c>
      <c r="AD417" s="92">
        <v>8</v>
      </c>
      <c r="AE417" s="69">
        <v>6</v>
      </c>
      <c r="AF417" s="177" t="s">
        <v>780</v>
      </c>
      <c r="AG417" s="94">
        <v>20</v>
      </c>
      <c r="AH417" s="64" t="s">
        <v>849</v>
      </c>
      <c r="AI417" s="95"/>
      <c r="AJ417" s="178"/>
      <c r="AK417" s="68"/>
    </row>
    <row r="418" spans="1:37">
      <c r="A418" s="82">
        <v>40777</v>
      </c>
      <c r="B418" s="66" t="s">
        <v>278</v>
      </c>
      <c r="C418" s="64" t="s">
        <v>76</v>
      </c>
      <c r="D418" s="65">
        <v>0.81527777777777777</v>
      </c>
      <c r="E418" s="66" t="s">
        <v>2656</v>
      </c>
      <c r="F418" s="66" t="s">
        <v>2657</v>
      </c>
      <c r="G418" s="94" t="s">
        <v>2658</v>
      </c>
      <c r="H418" s="94" t="s">
        <v>2659</v>
      </c>
      <c r="I418" s="64">
        <v>3824</v>
      </c>
      <c r="J418" s="65">
        <v>0.83750000000000002</v>
      </c>
      <c r="K418" s="66" t="s">
        <v>2660</v>
      </c>
      <c r="L418" s="66" t="s">
        <v>2661</v>
      </c>
      <c r="M418" s="94" t="s">
        <v>2662</v>
      </c>
      <c r="N418" s="94" t="s">
        <v>2663</v>
      </c>
      <c r="O418" s="64">
        <v>3822</v>
      </c>
      <c r="P418" s="83">
        <v>2.2222222222222254E-2</v>
      </c>
      <c r="Q418" s="84">
        <v>0</v>
      </c>
      <c r="R418" s="85">
        <v>7.6166643527371081</v>
      </c>
      <c r="S418" s="86">
        <v>224</v>
      </c>
      <c r="T418" s="87">
        <v>10</v>
      </c>
      <c r="U418" s="88"/>
      <c r="V418" s="66" t="s">
        <v>2551</v>
      </c>
      <c r="W418" s="89">
        <v>0</v>
      </c>
      <c r="X418" s="88"/>
      <c r="Y418" s="90"/>
      <c r="Z418" s="91" t="s">
        <v>95</v>
      </c>
      <c r="AA418" s="66" t="s">
        <v>778</v>
      </c>
      <c r="AB418" s="69">
        <v>7</v>
      </c>
      <c r="AC418" s="69" t="s">
        <v>1137</v>
      </c>
      <c r="AD418" s="92">
        <v>8</v>
      </c>
      <c r="AE418" s="69">
        <v>6</v>
      </c>
      <c r="AF418" s="177" t="s">
        <v>780</v>
      </c>
      <c r="AG418" s="94">
        <v>21</v>
      </c>
      <c r="AH418" s="64" t="s">
        <v>849</v>
      </c>
      <c r="AI418" s="95">
        <v>37</v>
      </c>
      <c r="AJ418" s="178" t="s">
        <v>2664</v>
      </c>
      <c r="AK418" s="68"/>
    </row>
    <row r="419" spans="1:37">
      <c r="A419" s="82">
        <v>40777</v>
      </c>
      <c r="B419" s="66" t="s">
        <v>264</v>
      </c>
      <c r="C419" s="64" t="s">
        <v>76</v>
      </c>
      <c r="D419" s="65">
        <v>0.83750000000000002</v>
      </c>
      <c r="E419" s="66" t="s">
        <v>2660</v>
      </c>
      <c r="F419" s="66" t="s">
        <v>2661</v>
      </c>
      <c r="G419" s="94" t="s">
        <v>2662</v>
      </c>
      <c r="H419" s="94" t="s">
        <v>2663</v>
      </c>
      <c r="I419" s="64">
        <v>3822</v>
      </c>
      <c r="J419" s="65">
        <v>0.85902777777777783</v>
      </c>
      <c r="K419" s="66" t="s">
        <v>2665</v>
      </c>
      <c r="L419" s="66" t="s">
        <v>2666</v>
      </c>
      <c r="M419" s="94" t="s">
        <v>2667</v>
      </c>
      <c r="N419" s="94" t="s">
        <v>2668</v>
      </c>
      <c r="O419" s="64">
        <v>3821</v>
      </c>
      <c r="P419" s="83">
        <v>2.1527777777777812E-2</v>
      </c>
      <c r="Q419" s="84">
        <v>0</v>
      </c>
      <c r="R419" s="85">
        <v>3.5108652116619985</v>
      </c>
      <c r="S419" s="86">
        <v>220</v>
      </c>
      <c r="T419" s="87">
        <v>3.9</v>
      </c>
      <c r="U419" s="88"/>
      <c r="V419" s="66" t="s">
        <v>2669</v>
      </c>
      <c r="W419" s="89">
        <v>0</v>
      </c>
      <c r="X419" s="88"/>
      <c r="Y419" s="90"/>
      <c r="Z419" s="91" t="s">
        <v>95</v>
      </c>
      <c r="AA419" s="66" t="s">
        <v>778</v>
      </c>
      <c r="AB419" s="69">
        <v>7</v>
      </c>
      <c r="AC419" s="69" t="s">
        <v>1137</v>
      </c>
      <c r="AD419" s="92">
        <v>8</v>
      </c>
      <c r="AE419" s="69">
        <v>6</v>
      </c>
      <c r="AF419" s="177" t="s">
        <v>780</v>
      </c>
      <c r="AG419" s="94">
        <v>25</v>
      </c>
      <c r="AH419" s="64" t="s">
        <v>849</v>
      </c>
      <c r="AI419" s="95"/>
      <c r="AJ419" s="178"/>
      <c r="AK419" s="68"/>
    </row>
    <row r="420" spans="1:37">
      <c r="A420" s="82">
        <v>40777</v>
      </c>
      <c r="B420" s="66" t="s">
        <v>264</v>
      </c>
      <c r="C420" s="64" t="s">
        <v>76</v>
      </c>
      <c r="D420" s="65">
        <v>0.85902777777777783</v>
      </c>
      <c r="E420" s="66" t="s">
        <v>2665</v>
      </c>
      <c r="F420" s="66" t="s">
        <v>2666</v>
      </c>
      <c r="G420" s="94" t="s">
        <v>2667</v>
      </c>
      <c r="H420" s="94" t="s">
        <v>2668</v>
      </c>
      <c r="I420" s="64">
        <v>3821</v>
      </c>
      <c r="J420" s="65">
        <v>0.875</v>
      </c>
      <c r="K420" s="66" t="s">
        <v>2670</v>
      </c>
      <c r="L420" s="66" t="s">
        <v>2671</v>
      </c>
      <c r="M420" s="94" t="s">
        <v>2672</v>
      </c>
      <c r="N420" s="94" t="s">
        <v>2673</v>
      </c>
      <c r="O420" s="64">
        <v>3820</v>
      </c>
      <c r="P420" s="83">
        <v>1.5972222222222165E-2</v>
      </c>
      <c r="Q420" s="84">
        <v>0</v>
      </c>
      <c r="R420" s="85">
        <v>2.3030300639483197</v>
      </c>
      <c r="S420" s="86">
        <v>215</v>
      </c>
      <c r="T420" s="87">
        <v>4</v>
      </c>
      <c r="U420" s="88"/>
      <c r="V420" s="66" t="s">
        <v>2669</v>
      </c>
      <c r="W420" s="89">
        <v>0</v>
      </c>
      <c r="X420" s="88"/>
      <c r="Y420" s="90"/>
      <c r="Z420" s="91" t="s">
        <v>95</v>
      </c>
      <c r="AA420" s="66" t="s">
        <v>778</v>
      </c>
      <c r="AB420" s="69">
        <v>7</v>
      </c>
      <c r="AC420" s="69" t="s">
        <v>1137</v>
      </c>
      <c r="AD420" s="92">
        <v>8</v>
      </c>
      <c r="AE420" s="69">
        <v>6</v>
      </c>
      <c r="AF420" s="177" t="s">
        <v>780</v>
      </c>
      <c r="AG420" s="94">
        <v>25</v>
      </c>
      <c r="AH420" s="64" t="s">
        <v>849</v>
      </c>
      <c r="AI420" s="95"/>
      <c r="AJ420" s="178" t="s">
        <v>2674</v>
      </c>
      <c r="AK420" s="68"/>
    </row>
    <row r="421" spans="1:37">
      <c r="A421" s="82">
        <v>40777</v>
      </c>
      <c r="B421" s="66" t="s">
        <v>203</v>
      </c>
      <c r="C421" s="64" t="s">
        <v>76</v>
      </c>
      <c r="D421" s="65">
        <v>0.875</v>
      </c>
      <c r="E421" s="66" t="s">
        <v>2670</v>
      </c>
      <c r="F421" s="66" t="s">
        <v>2671</v>
      </c>
      <c r="G421" s="94" t="s">
        <v>2672</v>
      </c>
      <c r="H421" s="94" t="s">
        <v>2673</v>
      </c>
      <c r="I421" s="64">
        <v>3820</v>
      </c>
      <c r="J421" s="65">
        <v>0.89166666666666661</v>
      </c>
      <c r="K421" s="66" t="s">
        <v>2675</v>
      </c>
      <c r="L421" s="66" t="s">
        <v>2676</v>
      </c>
      <c r="M421" s="94" t="s">
        <v>2677</v>
      </c>
      <c r="N421" s="94" t="s">
        <v>2678</v>
      </c>
      <c r="O421" s="64">
        <v>3813</v>
      </c>
      <c r="P421" s="83">
        <v>1.6666666666666607E-2</v>
      </c>
      <c r="Q421" s="84">
        <v>0</v>
      </c>
      <c r="R421" s="85">
        <v>3.0519257428582582</v>
      </c>
      <c r="S421" s="86">
        <v>215</v>
      </c>
      <c r="T421" s="87">
        <v>4</v>
      </c>
      <c r="U421" s="88"/>
      <c r="V421" s="66" t="s">
        <v>2669</v>
      </c>
      <c r="W421" s="89">
        <v>0</v>
      </c>
      <c r="X421" s="88"/>
      <c r="Y421" s="90"/>
      <c r="Z421" s="91" t="s">
        <v>95</v>
      </c>
      <c r="AA421" s="66" t="s">
        <v>778</v>
      </c>
      <c r="AB421" s="69">
        <v>7</v>
      </c>
      <c r="AC421" s="69" t="s">
        <v>1137</v>
      </c>
      <c r="AD421" s="92">
        <v>8</v>
      </c>
      <c r="AE421" s="69">
        <v>6</v>
      </c>
      <c r="AF421" s="177" t="s">
        <v>780</v>
      </c>
      <c r="AG421" s="94">
        <v>25</v>
      </c>
      <c r="AH421" s="64" t="s">
        <v>849</v>
      </c>
      <c r="AI421" s="95"/>
      <c r="AJ421" s="178" t="s">
        <v>2679</v>
      </c>
      <c r="AK421" s="68"/>
    </row>
    <row r="422" spans="1:37">
      <c r="A422" s="82">
        <v>40777</v>
      </c>
      <c r="B422" s="66" t="s">
        <v>203</v>
      </c>
      <c r="C422" s="64" t="s">
        <v>76</v>
      </c>
      <c r="D422" s="65">
        <v>0.89166666666666661</v>
      </c>
      <c r="E422" s="66" t="s">
        <v>2675</v>
      </c>
      <c r="F422" s="66" t="s">
        <v>2676</v>
      </c>
      <c r="G422" s="94" t="s">
        <v>2677</v>
      </c>
      <c r="H422" s="94" t="s">
        <v>2678</v>
      </c>
      <c r="I422" s="64">
        <v>3813</v>
      </c>
      <c r="J422" s="65">
        <v>0.91041666666666676</v>
      </c>
      <c r="K422" s="66" t="s">
        <v>2680</v>
      </c>
      <c r="L422" s="66" t="s">
        <v>2681</v>
      </c>
      <c r="M422" s="94" t="s">
        <v>2682</v>
      </c>
      <c r="N422" s="94" t="s">
        <v>2683</v>
      </c>
      <c r="O422" s="64">
        <v>3823</v>
      </c>
      <c r="P422" s="83">
        <v>1.8750000000000155E-2</v>
      </c>
      <c r="Q422" s="84">
        <v>1.8749999995634425E-2</v>
      </c>
      <c r="R422" s="85">
        <v>3.1608780729884116</v>
      </c>
      <c r="S422" s="86">
        <v>215</v>
      </c>
      <c r="T422" s="87">
        <v>4</v>
      </c>
      <c r="U422" s="88"/>
      <c r="V422" s="66" t="s">
        <v>2684</v>
      </c>
      <c r="W422" s="89">
        <v>1</v>
      </c>
      <c r="X422" s="66">
        <v>40</v>
      </c>
      <c r="Y422" s="90">
        <v>9</v>
      </c>
      <c r="Z422" s="91" t="s">
        <v>95</v>
      </c>
      <c r="AA422" s="66" t="s">
        <v>778</v>
      </c>
      <c r="AB422" s="92">
        <v>7</v>
      </c>
      <c r="AC422" s="69" t="s">
        <v>1137</v>
      </c>
      <c r="AD422" s="92">
        <v>9</v>
      </c>
      <c r="AE422" s="69">
        <v>6</v>
      </c>
      <c r="AF422" s="93" t="s">
        <v>1165</v>
      </c>
      <c r="AG422" s="94">
        <v>21</v>
      </c>
      <c r="AH422" s="64" t="s">
        <v>849</v>
      </c>
      <c r="AI422" s="95"/>
      <c r="AJ422" s="178" t="s">
        <v>2685</v>
      </c>
      <c r="AK422" s="68"/>
    </row>
    <row r="423" spans="1:37" ht="115.5">
      <c r="A423" s="82">
        <v>40777</v>
      </c>
      <c r="B423" s="66" t="s">
        <v>203</v>
      </c>
      <c r="C423" s="64" t="s">
        <v>76</v>
      </c>
      <c r="D423" s="65">
        <v>0.91041666666666676</v>
      </c>
      <c r="E423" s="66" t="s">
        <v>2680</v>
      </c>
      <c r="F423" s="66" t="s">
        <v>2681</v>
      </c>
      <c r="G423" s="94" t="s">
        <v>2682</v>
      </c>
      <c r="H423" s="94" t="s">
        <v>2683</v>
      </c>
      <c r="I423" s="64">
        <v>3823</v>
      </c>
      <c r="J423" s="65">
        <v>0.9375</v>
      </c>
      <c r="K423" s="66" t="s">
        <v>2686</v>
      </c>
      <c r="L423" s="66" t="s">
        <v>2687</v>
      </c>
      <c r="M423" s="94" t="s">
        <v>2688</v>
      </c>
      <c r="N423" s="94" t="s">
        <v>2689</v>
      </c>
      <c r="O423" s="64">
        <v>3818</v>
      </c>
      <c r="P423" s="83">
        <v>2.7083333333333237E-2</v>
      </c>
      <c r="Q423" s="84">
        <v>2.7083333334303461E-2</v>
      </c>
      <c r="R423" s="85">
        <v>3.2047830277225597</v>
      </c>
      <c r="S423" s="86">
        <v>218</v>
      </c>
      <c r="T423" s="87">
        <v>4</v>
      </c>
      <c r="U423" s="88" t="s">
        <v>2690</v>
      </c>
      <c r="V423" s="66" t="s">
        <v>1081</v>
      </c>
      <c r="W423" s="89" t="s">
        <v>1079</v>
      </c>
      <c r="X423" s="66" t="s">
        <v>1079</v>
      </c>
      <c r="Y423" s="90">
        <v>9</v>
      </c>
      <c r="Z423" s="91" t="s">
        <v>95</v>
      </c>
      <c r="AA423" s="66" t="s">
        <v>778</v>
      </c>
      <c r="AB423" s="92">
        <v>7</v>
      </c>
      <c r="AC423" s="69" t="s">
        <v>1137</v>
      </c>
      <c r="AD423" s="92">
        <v>9</v>
      </c>
      <c r="AE423" s="69">
        <v>5</v>
      </c>
      <c r="AF423" s="93" t="s">
        <v>1165</v>
      </c>
      <c r="AG423" s="94">
        <v>15</v>
      </c>
      <c r="AH423" s="64" t="s">
        <v>849</v>
      </c>
      <c r="AI423" s="95"/>
      <c r="AJ423" s="96" t="s">
        <v>2691</v>
      </c>
      <c r="AK423" s="68"/>
    </row>
    <row r="424" spans="1:37" ht="115.5">
      <c r="A424" s="82">
        <v>40777</v>
      </c>
      <c r="B424" s="66" t="s">
        <v>172</v>
      </c>
      <c r="C424" s="64" t="s">
        <v>76</v>
      </c>
      <c r="D424" s="65">
        <v>0.9375</v>
      </c>
      <c r="E424" s="66" t="s">
        <v>2686</v>
      </c>
      <c r="F424" s="66" t="s">
        <v>2687</v>
      </c>
      <c r="G424" s="94" t="s">
        <v>2688</v>
      </c>
      <c r="H424" s="94" t="s">
        <v>2689</v>
      </c>
      <c r="I424" s="64">
        <v>3818</v>
      </c>
      <c r="J424" s="65">
        <v>0.95833333333333337</v>
      </c>
      <c r="K424" s="66" t="s">
        <v>2692</v>
      </c>
      <c r="L424" s="66" t="s">
        <v>2693</v>
      </c>
      <c r="M424" s="94" t="s">
        <v>2694</v>
      </c>
      <c r="N424" s="94" t="s">
        <v>2695</v>
      </c>
      <c r="O424" s="64">
        <v>3825</v>
      </c>
      <c r="P424" s="83">
        <v>2.083333333333337E-2</v>
      </c>
      <c r="Q424" s="84">
        <v>2.0833333335758653E-2</v>
      </c>
      <c r="R424" s="85">
        <v>2.3729224162095077</v>
      </c>
      <c r="S424" s="86">
        <v>220</v>
      </c>
      <c r="T424" s="87">
        <v>2.5</v>
      </c>
      <c r="U424" s="88" t="s">
        <v>2690</v>
      </c>
      <c r="V424" s="66" t="s">
        <v>1081</v>
      </c>
      <c r="W424" s="89" t="s">
        <v>1079</v>
      </c>
      <c r="X424" s="66" t="s">
        <v>1079</v>
      </c>
      <c r="Y424" s="90">
        <v>9</v>
      </c>
      <c r="Z424" s="91" t="s">
        <v>95</v>
      </c>
      <c r="AA424" s="66" t="s">
        <v>778</v>
      </c>
      <c r="AB424" s="92">
        <v>7</v>
      </c>
      <c r="AC424" s="69" t="s">
        <v>1137</v>
      </c>
      <c r="AD424" s="92">
        <v>9</v>
      </c>
      <c r="AE424" s="69">
        <v>5</v>
      </c>
      <c r="AF424" s="93" t="s">
        <v>1165</v>
      </c>
      <c r="AG424" s="94">
        <v>15</v>
      </c>
      <c r="AH424" s="64" t="s">
        <v>849</v>
      </c>
      <c r="AI424" s="95"/>
      <c r="AJ424" s="96" t="s">
        <v>2691</v>
      </c>
      <c r="AK424" s="68"/>
    </row>
    <row r="425" spans="1:37">
      <c r="A425" s="82">
        <v>40777</v>
      </c>
      <c r="B425" s="66" t="s">
        <v>253</v>
      </c>
      <c r="C425" s="64" t="s">
        <v>76</v>
      </c>
      <c r="D425" s="65">
        <v>0.95833333333333337</v>
      </c>
      <c r="E425" s="66" t="s">
        <v>2692</v>
      </c>
      <c r="F425" s="66" t="s">
        <v>2693</v>
      </c>
      <c r="G425" s="94" t="s">
        <v>2694</v>
      </c>
      <c r="H425" s="94" t="s">
        <v>2695</v>
      </c>
      <c r="I425" s="64">
        <v>3825</v>
      </c>
      <c r="J425" s="65">
        <v>0.98055555555555562</v>
      </c>
      <c r="K425" s="66" t="s">
        <v>2696</v>
      </c>
      <c r="L425" s="66" t="s">
        <v>2697</v>
      </c>
      <c r="M425" s="94" t="s">
        <v>2698</v>
      </c>
      <c r="N425" s="94" t="s">
        <v>2699</v>
      </c>
      <c r="O425" s="64">
        <v>3822</v>
      </c>
      <c r="P425" s="83">
        <v>2.2222222222222254E-2</v>
      </c>
      <c r="Q425" s="84">
        <v>2.2222222221898846E-2</v>
      </c>
      <c r="R425" s="85">
        <v>3.1045655191534087</v>
      </c>
      <c r="S425" s="86">
        <v>269</v>
      </c>
      <c r="T425" s="87">
        <v>5</v>
      </c>
      <c r="U425" s="88" t="s">
        <v>2690</v>
      </c>
      <c r="V425" s="66"/>
      <c r="W425" s="89" t="s">
        <v>1079</v>
      </c>
      <c r="X425" s="66" t="s">
        <v>1079</v>
      </c>
      <c r="Y425" s="90">
        <v>9</v>
      </c>
      <c r="Z425" s="91" t="s">
        <v>95</v>
      </c>
      <c r="AA425" s="66" t="s">
        <v>778</v>
      </c>
      <c r="AB425" s="92">
        <v>7</v>
      </c>
      <c r="AC425" s="69" t="s">
        <v>1137</v>
      </c>
      <c r="AD425" s="92">
        <v>9</v>
      </c>
      <c r="AE425" s="69">
        <v>6</v>
      </c>
      <c r="AF425" s="93" t="s">
        <v>1165</v>
      </c>
      <c r="AG425" s="94">
        <v>25</v>
      </c>
      <c r="AH425" s="64" t="s">
        <v>849</v>
      </c>
      <c r="AI425" s="95"/>
      <c r="AJ425" s="99"/>
      <c r="AK425" s="68"/>
    </row>
    <row r="426" spans="1:37" ht="128.25">
      <c r="A426" s="82">
        <v>40777</v>
      </c>
      <c r="B426" s="66" t="s">
        <v>253</v>
      </c>
      <c r="C426" s="64" t="s">
        <v>76</v>
      </c>
      <c r="D426" s="65">
        <v>0.98055555555555562</v>
      </c>
      <c r="E426" s="66" t="s">
        <v>2696</v>
      </c>
      <c r="F426" s="66" t="s">
        <v>2697</v>
      </c>
      <c r="G426" s="94" t="s">
        <v>2698</v>
      </c>
      <c r="H426" s="94" t="s">
        <v>2699</v>
      </c>
      <c r="I426" s="64">
        <v>3822</v>
      </c>
      <c r="J426" s="65">
        <v>0.99930555555555556</v>
      </c>
      <c r="K426" s="66" t="s">
        <v>2700</v>
      </c>
      <c r="L426" s="66" t="s">
        <v>2701</v>
      </c>
      <c r="M426" s="94" t="s">
        <v>2702</v>
      </c>
      <c r="N426" s="94" t="s">
        <v>2703</v>
      </c>
      <c r="O426" s="64">
        <v>3819</v>
      </c>
      <c r="P426" s="83">
        <v>1.8749999999999933E-2</v>
      </c>
      <c r="Q426" s="84">
        <v>1.8749999995634425E-2</v>
      </c>
      <c r="R426" s="85">
        <v>2.7616763020763879</v>
      </c>
      <c r="S426" s="86">
        <v>359</v>
      </c>
      <c r="T426" s="87">
        <v>4</v>
      </c>
      <c r="U426" s="88" t="s">
        <v>2690</v>
      </c>
      <c r="V426" s="66" t="s">
        <v>2704</v>
      </c>
      <c r="W426" s="89">
        <v>18</v>
      </c>
      <c r="X426" s="88">
        <v>3300</v>
      </c>
      <c r="Y426" s="90">
        <v>9</v>
      </c>
      <c r="Z426" s="91" t="s">
        <v>95</v>
      </c>
      <c r="AA426" s="66" t="s">
        <v>778</v>
      </c>
      <c r="AB426" s="92">
        <v>7</v>
      </c>
      <c r="AC426" s="69" t="s">
        <v>1137</v>
      </c>
      <c r="AD426" s="92">
        <v>9</v>
      </c>
      <c r="AE426" s="69">
        <v>6</v>
      </c>
      <c r="AF426" s="93" t="s">
        <v>1165</v>
      </c>
      <c r="AG426" s="94">
        <v>20</v>
      </c>
      <c r="AH426" s="64" t="s">
        <v>875</v>
      </c>
      <c r="AI426" s="95"/>
      <c r="AJ426" s="96" t="s">
        <v>2705</v>
      </c>
      <c r="AK426" s="68"/>
    </row>
    <row r="427" spans="1:37">
      <c r="A427" s="82">
        <v>40778</v>
      </c>
      <c r="B427" s="66" t="s">
        <v>126</v>
      </c>
      <c r="C427" s="64" t="s">
        <v>76</v>
      </c>
      <c r="D427" s="65">
        <v>0</v>
      </c>
      <c r="E427" s="66" t="s">
        <v>2700</v>
      </c>
      <c r="F427" s="66" t="s">
        <v>2701</v>
      </c>
      <c r="G427" s="94" t="s">
        <v>2702</v>
      </c>
      <c r="H427" s="94" t="s">
        <v>2703</v>
      </c>
      <c r="I427" s="64">
        <v>3819</v>
      </c>
      <c r="J427" s="65">
        <v>2.0833333333333332E-2</v>
      </c>
      <c r="K427" s="66" t="s">
        <v>2706</v>
      </c>
      <c r="L427" s="66" t="s">
        <v>2707</v>
      </c>
      <c r="M427" s="94" t="s">
        <v>2708</v>
      </c>
      <c r="N427" s="94" t="s">
        <v>2709</v>
      </c>
      <c r="O427" s="64">
        <v>3820</v>
      </c>
      <c r="P427" s="83">
        <v>2.0833333333333332E-2</v>
      </c>
      <c r="Q427" s="84">
        <v>2.0833333335758653E-2</v>
      </c>
      <c r="R427" s="85">
        <v>3.1006185855496229</v>
      </c>
      <c r="S427" s="86">
        <v>359</v>
      </c>
      <c r="T427" s="87">
        <v>3</v>
      </c>
      <c r="U427" s="88" t="s">
        <v>2690</v>
      </c>
      <c r="V427" s="66" t="s">
        <v>2704</v>
      </c>
      <c r="W427" s="89">
        <v>18</v>
      </c>
      <c r="X427" s="88">
        <v>3300</v>
      </c>
      <c r="Y427" s="90">
        <v>9</v>
      </c>
      <c r="Z427" s="91" t="s">
        <v>95</v>
      </c>
      <c r="AA427" s="66" t="s">
        <v>778</v>
      </c>
      <c r="AB427" s="92">
        <v>7</v>
      </c>
      <c r="AC427" s="69" t="s">
        <v>1137</v>
      </c>
      <c r="AD427" s="92">
        <v>6</v>
      </c>
      <c r="AE427" s="69">
        <v>5</v>
      </c>
      <c r="AF427" s="177" t="s">
        <v>1165</v>
      </c>
      <c r="AG427" s="94">
        <v>18</v>
      </c>
      <c r="AH427" s="64" t="s">
        <v>849</v>
      </c>
      <c r="AI427" s="95"/>
      <c r="AJ427" s="99"/>
      <c r="AK427" s="68"/>
    </row>
    <row r="428" spans="1:37">
      <c r="A428" s="82">
        <v>40778</v>
      </c>
      <c r="B428" s="66" t="s">
        <v>126</v>
      </c>
      <c r="C428" s="64" t="s">
        <v>76</v>
      </c>
      <c r="D428" s="65">
        <v>2.0833333333333332E-2</v>
      </c>
      <c r="E428" s="66" t="s">
        <v>2706</v>
      </c>
      <c r="F428" s="66" t="s">
        <v>2707</v>
      </c>
      <c r="G428" s="94" t="s">
        <v>2708</v>
      </c>
      <c r="H428" s="94" t="s">
        <v>2709</v>
      </c>
      <c r="I428" s="64">
        <v>3820</v>
      </c>
      <c r="J428" s="65">
        <v>3.9583333333333331E-2</v>
      </c>
      <c r="K428" s="66" t="s">
        <v>2710</v>
      </c>
      <c r="L428" s="66" t="s">
        <v>2711</v>
      </c>
      <c r="M428" s="94" t="s">
        <v>2712</v>
      </c>
      <c r="N428" s="94" t="s">
        <v>2713</v>
      </c>
      <c r="O428" s="64">
        <v>3816</v>
      </c>
      <c r="P428" s="83">
        <v>1.8749999999999999E-2</v>
      </c>
      <c r="Q428" s="84">
        <v>1.8749999995634425E-2</v>
      </c>
      <c r="R428" s="85">
        <v>2.6788358644830206</v>
      </c>
      <c r="S428" s="86">
        <v>359</v>
      </c>
      <c r="T428" s="87">
        <v>3</v>
      </c>
      <c r="U428" s="88" t="s">
        <v>2690</v>
      </c>
      <c r="V428" s="66" t="s">
        <v>2704</v>
      </c>
      <c r="W428" s="89">
        <v>18</v>
      </c>
      <c r="X428" s="88">
        <v>3300</v>
      </c>
      <c r="Y428" s="90">
        <v>9</v>
      </c>
      <c r="Z428" s="91" t="s">
        <v>95</v>
      </c>
      <c r="AA428" s="66" t="s">
        <v>778</v>
      </c>
      <c r="AB428" s="92">
        <v>7</v>
      </c>
      <c r="AC428" s="69" t="s">
        <v>1137</v>
      </c>
      <c r="AD428" s="92">
        <v>6</v>
      </c>
      <c r="AE428" s="69">
        <v>5</v>
      </c>
      <c r="AF428" s="177" t="s">
        <v>1165</v>
      </c>
      <c r="AG428" s="94">
        <v>18</v>
      </c>
      <c r="AH428" s="64" t="s">
        <v>849</v>
      </c>
      <c r="AI428" s="95"/>
      <c r="AJ428" s="99"/>
      <c r="AK428" s="68"/>
    </row>
    <row r="429" spans="1:37">
      <c r="A429" s="82">
        <v>40778</v>
      </c>
      <c r="B429" s="66" t="s">
        <v>147</v>
      </c>
      <c r="C429" s="64" t="s">
        <v>76</v>
      </c>
      <c r="D429" s="65">
        <v>3.9583333333333331E-2</v>
      </c>
      <c r="E429" s="66" t="s">
        <v>2710</v>
      </c>
      <c r="F429" s="66" t="s">
        <v>2711</v>
      </c>
      <c r="G429" s="94" t="s">
        <v>2712</v>
      </c>
      <c r="H429" s="94" t="s">
        <v>2713</v>
      </c>
      <c r="I429" s="64">
        <v>3816</v>
      </c>
      <c r="J429" s="65">
        <v>6.3888888888888884E-2</v>
      </c>
      <c r="K429" s="66" t="s">
        <v>2714</v>
      </c>
      <c r="L429" s="66" t="s">
        <v>2715</v>
      </c>
      <c r="M429" s="94" t="s">
        <v>2716</v>
      </c>
      <c r="N429" s="94" t="s">
        <v>2717</v>
      </c>
      <c r="O429" s="64">
        <v>3818</v>
      </c>
      <c r="P429" s="83">
        <v>2.4305555555555552E-2</v>
      </c>
      <c r="Q429" s="84">
        <v>2.4305555554747116E-2</v>
      </c>
      <c r="R429" s="85">
        <v>3.7469581347160275</v>
      </c>
      <c r="S429" s="86">
        <v>359</v>
      </c>
      <c r="T429" s="87">
        <v>3</v>
      </c>
      <c r="U429" s="88" t="s">
        <v>2718</v>
      </c>
      <c r="V429" s="66" t="s">
        <v>2704</v>
      </c>
      <c r="W429" s="89">
        <v>18</v>
      </c>
      <c r="X429" s="88">
        <v>3300</v>
      </c>
      <c r="Y429" s="90">
        <v>9</v>
      </c>
      <c r="Z429" s="91" t="s">
        <v>95</v>
      </c>
      <c r="AA429" s="66" t="s">
        <v>778</v>
      </c>
      <c r="AB429" s="69">
        <v>7</v>
      </c>
      <c r="AC429" s="69" t="s">
        <v>1137</v>
      </c>
      <c r="AD429" s="92">
        <v>7</v>
      </c>
      <c r="AE429" s="69">
        <v>6</v>
      </c>
      <c r="AF429" s="177" t="s">
        <v>1165</v>
      </c>
      <c r="AG429" s="94">
        <v>25</v>
      </c>
      <c r="AH429" s="64" t="s">
        <v>781</v>
      </c>
      <c r="AI429" s="95"/>
      <c r="AJ429" s="178"/>
      <c r="AK429" s="68"/>
    </row>
    <row r="430" spans="1:37">
      <c r="A430" s="82">
        <v>40778</v>
      </c>
      <c r="B430" s="66" t="s">
        <v>147</v>
      </c>
      <c r="C430" s="64" t="s">
        <v>76</v>
      </c>
      <c r="D430" s="65">
        <v>6.3888888888888884E-2</v>
      </c>
      <c r="E430" s="66" t="s">
        <v>2714</v>
      </c>
      <c r="F430" s="66" t="s">
        <v>2715</v>
      </c>
      <c r="G430" s="94" t="s">
        <v>2716</v>
      </c>
      <c r="H430" s="94" t="s">
        <v>2717</v>
      </c>
      <c r="I430" s="64">
        <v>3818</v>
      </c>
      <c r="J430" s="65">
        <v>8.1250000000000003E-2</v>
      </c>
      <c r="K430" s="66" t="s">
        <v>2719</v>
      </c>
      <c r="L430" s="66" t="s">
        <v>2720</v>
      </c>
      <c r="M430" s="94" t="s">
        <v>2721</v>
      </c>
      <c r="N430" s="94" t="s">
        <v>2722</v>
      </c>
      <c r="O430" s="64">
        <v>3811</v>
      </c>
      <c r="P430" s="83">
        <v>1.7361111111111119E-2</v>
      </c>
      <c r="Q430" s="84">
        <v>1.7361111116770189E-2</v>
      </c>
      <c r="R430" s="85">
        <v>2.9048118156378826</v>
      </c>
      <c r="S430" s="86">
        <v>15</v>
      </c>
      <c r="T430" s="87">
        <v>3</v>
      </c>
      <c r="U430" s="88" t="s">
        <v>2718</v>
      </c>
      <c r="V430" s="66" t="s">
        <v>2723</v>
      </c>
      <c r="W430" s="89">
        <v>36</v>
      </c>
      <c r="X430" s="88">
        <v>6600</v>
      </c>
      <c r="Y430" s="90">
        <v>9</v>
      </c>
      <c r="Z430" s="91" t="s">
        <v>95</v>
      </c>
      <c r="AA430" s="66" t="s">
        <v>778</v>
      </c>
      <c r="AB430" s="69">
        <v>7</v>
      </c>
      <c r="AC430" s="69" t="s">
        <v>1137</v>
      </c>
      <c r="AD430" s="92">
        <v>7</v>
      </c>
      <c r="AE430" s="69">
        <v>6</v>
      </c>
      <c r="AF430" s="177" t="s">
        <v>1165</v>
      </c>
      <c r="AG430" s="94">
        <v>25</v>
      </c>
      <c r="AH430" s="64" t="s">
        <v>849</v>
      </c>
      <c r="AI430" s="95"/>
      <c r="AJ430" s="178" t="s">
        <v>2723</v>
      </c>
      <c r="AK430" s="68"/>
    </row>
    <row r="431" spans="1:37">
      <c r="A431" s="82">
        <v>40778</v>
      </c>
      <c r="B431" s="66" t="s">
        <v>147</v>
      </c>
      <c r="C431" s="64" t="s">
        <v>76</v>
      </c>
      <c r="D431" s="65">
        <v>8.1250000000000003E-2</v>
      </c>
      <c r="E431" s="66" t="s">
        <v>2719</v>
      </c>
      <c r="F431" s="66" t="s">
        <v>2720</v>
      </c>
      <c r="G431" s="94" t="s">
        <v>2721</v>
      </c>
      <c r="H431" s="94" t="s">
        <v>2722</v>
      </c>
      <c r="I431" s="64">
        <v>3811</v>
      </c>
      <c r="J431" s="65">
        <v>0.10416666666666667</v>
      </c>
      <c r="K431" s="66" t="s">
        <v>2724</v>
      </c>
      <c r="L431" s="66" t="s">
        <v>2725</v>
      </c>
      <c r="M431" s="94" t="s">
        <v>2726</v>
      </c>
      <c r="N431" s="94" t="s">
        <v>2727</v>
      </c>
      <c r="O431" s="64">
        <v>3807</v>
      </c>
      <c r="P431" s="83">
        <v>2.2916666666666669E-2</v>
      </c>
      <c r="Q431" s="84">
        <v>2.2916666661330964E-2</v>
      </c>
      <c r="R431" s="85">
        <v>4.3807844984556024</v>
      </c>
      <c r="S431" s="86">
        <v>88</v>
      </c>
      <c r="T431" s="87">
        <v>4</v>
      </c>
      <c r="U431" s="88" t="s">
        <v>2718</v>
      </c>
      <c r="V431" s="66" t="s">
        <v>2723</v>
      </c>
      <c r="W431" s="89">
        <v>36</v>
      </c>
      <c r="X431" s="88">
        <v>6600</v>
      </c>
      <c r="Y431" s="90">
        <v>9</v>
      </c>
      <c r="Z431" s="91" t="s">
        <v>95</v>
      </c>
      <c r="AA431" s="66" t="s">
        <v>778</v>
      </c>
      <c r="AB431" s="69">
        <v>7</v>
      </c>
      <c r="AC431" s="69" t="s">
        <v>1137</v>
      </c>
      <c r="AD431" s="92">
        <v>5</v>
      </c>
      <c r="AE431" s="69">
        <v>6</v>
      </c>
      <c r="AF431" s="177" t="s">
        <v>1165</v>
      </c>
      <c r="AG431" s="94">
        <v>25</v>
      </c>
      <c r="AH431" s="64" t="s">
        <v>849</v>
      </c>
      <c r="AI431" s="95"/>
      <c r="AJ431" s="99"/>
      <c r="AK431" s="68"/>
    </row>
    <row r="432" spans="1:37">
      <c r="A432" s="82">
        <v>40778</v>
      </c>
      <c r="B432" s="66" t="s">
        <v>147</v>
      </c>
      <c r="C432" s="64" t="s">
        <v>76</v>
      </c>
      <c r="D432" s="65">
        <v>0.10416666666666667</v>
      </c>
      <c r="E432" s="66" t="s">
        <v>2724</v>
      </c>
      <c r="F432" s="66" t="s">
        <v>2725</v>
      </c>
      <c r="G432" s="94" t="s">
        <v>2726</v>
      </c>
      <c r="H432" s="94" t="s">
        <v>2727</v>
      </c>
      <c r="I432" s="64">
        <v>3807</v>
      </c>
      <c r="J432" s="65">
        <v>0.12013888888888889</v>
      </c>
      <c r="K432" s="66" t="s">
        <v>2728</v>
      </c>
      <c r="L432" s="66" t="s">
        <v>2729</v>
      </c>
      <c r="M432" s="94" t="s">
        <v>2730</v>
      </c>
      <c r="N432" s="94" t="s">
        <v>2731</v>
      </c>
      <c r="O432" s="64">
        <v>3812</v>
      </c>
      <c r="P432" s="83">
        <v>1.5972222222222221E-2</v>
      </c>
      <c r="Q432" s="84">
        <v>1.5972222223354038E-2</v>
      </c>
      <c r="R432" s="85">
        <v>3.101588833941038</v>
      </c>
      <c r="S432" s="86">
        <v>33</v>
      </c>
      <c r="T432" s="87">
        <v>4</v>
      </c>
      <c r="U432" s="88" t="s">
        <v>2718</v>
      </c>
      <c r="V432" s="66" t="s">
        <v>2723</v>
      </c>
      <c r="W432" s="89">
        <v>36</v>
      </c>
      <c r="X432" s="88">
        <v>6600</v>
      </c>
      <c r="Y432" s="90">
        <v>9</v>
      </c>
      <c r="Z432" s="91" t="s">
        <v>95</v>
      </c>
      <c r="AA432" s="66" t="s">
        <v>778</v>
      </c>
      <c r="AB432" s="69">
        <v>7</v>
      </c>
      <c r="AC432" s="69" t="s">
        <v>1137</v>
      </c>
      <c r="AD432" s="92">
        <v>5</v>
      </c>
      <c r="AE432" s="69">
        <v>6</v>
      </c>
      <c r="AF432" s="177" t="s">
        <v>1165</v>
      </c>
      <c r="AG432" s="94">
        <v>25</v>
      </c>
      <c r="AH432" s="64" t="s">
        <v>849</v>
      </c>
      <c r="AI432" s="95"/>
      <c r="AJ432" s="99"/>
      <c r="AK432" s="68"/>
    </row>
    <row r="433" spans="1:37">
      <c r="A433" s="82">
        <v>40778</v>
      </c>
      <c r="B433" s="66" t="s">
        <v>2732</v>
      </c>
      <c r="C433" s="64" t="s">
        <v>76</v>
      </c>
      <c r="D433" s="65">
        <v>0.12013888888888889</v>
      </c>
      <c r="E433" s="66" t="s">
        <v>2728</v>
      </c>
      <c r="F433" s="66" t="s">
        <v>2729</v>
      </c>
      <c r="G433" s="94" t="s">
        <v>2730</v>
      </c>
      <c r="H433" s="94" t="s">
        <v>2731</v>
      </c>
      <c r="I433" s="64">
        <v>3812</v>
      </c>
      <c r="J433" s="65">
        <v>0.14375000000000002</v>
      </c>
      <c r="K433" s="66" t="s">
        <v>2733</v>
      </c>
      <c r="L433" s="66" t="s">
        <v>2734</v>
      </c>
      <c r="M433" s="94" t="s">
        <v>2735</v>
      </c>
      <c r="N433" s="94" t="s">
        <v>2736</v>
      </c>
      <c r="O433" s="64">
        <v>3807</v>
      </c>
      <c r="P433" s="83">
        <v>2.3611111111111124E-2</v>
      </c>
      <c r="Q433" s="84">
        <v>2.3611111115314998E-2</v>
      </c>
      <c r="R433" s="85">
        <v>4.6702242393499755</v>
      </c>
      <c r="S433" s="86">
        <v>36</v>
      </c>
      <c r="T433" s="87">
        <v>4</v>
      </c>
      <c r="U433" s="88" t="s">
        <v>2718</v>
      </c>
      <c r="V433" s="66" t="s">
        <v>2723</v>
      </c>
      <c r="W433" s="89">
        <v>36</v>
      </c>
      <c r="X433" s="88">
        <v>6600</v>
      </c>
      <c r="Y433" s="90">
        <v>9</v>
      </c>
      <c r="Z433" s="91" t="s">
        <v>95</v>
      </c>
      <c r="AA433" s="66" t="s">
        <v>778</v>
      </c>
      <c r="AB433" s="69">
        <v>7</v>
      </c>
      <c r="AC433" s="69" t="s">
        <v>1137</v>
      </c>
      <c r="AD433" s="92">
        <v>6</v>
      </c>
      <c r="AE433" s="69">
        <v>6</v>
      </c>
      <c r="AF433" s="177" t="s">
        <v>1165</v>
      </c>
      <c r="AG433" s="94">
        <v>28</v>
      </c>
      <c r="AH433" s="64" t="s">
        <v>849</v>
      </c>
      <c r="AI433" s="95"/>
      <c r="AJ433" s="178"/>
      <c r="AK433" s="68"/>
    </row>
    <row r="434" spans="1:37">
      <c r="A434" s="82">
        <v>40778</v>
      </c>
      <c r="B434" s="66" t="s">
        <v>2732</v>
      </c>
      <c r="C434" s="64" t="s">
        <v>76</v>
      </c>
      <c r="D434" s="65">
        <v>0.14375000000000002</v>
      </c>
      <c r="E434" s="66" t="s">
        <v>2733</v>
      </c>
      <c r="F434" s="66" t="s">
        <v>2734</v>
      </c>
      <c r="G434" s="94" t="s">
        <v>2735</v>
      </c>
      <c r="H434" s="94" t="s">
        <v>2736</v>
      </c>
      <c r="I434" s="64">
        <v>3807</v>
      </c>
      <c r="J434" s="65">
        <v>0.16597222222222222</v>
      </c>
      <c r="K434" s="66" t="s">
        <v>2737</v>
      </c>
      <c r="L434" s="66" t="s">
        <v>2738</v>
      </c>
      <c r="M434" s="94" t="s">
        <v>2739</v>
      </c>
      <c r="N434" s="94" t="s">
        <v>2740</v>
      </c>
      <c r="O434" s="64">
        <v>3814</v>
      </c>
      <c r="P434" s="83">
        <v>2.2222222222222199E-2</v>
      </c>
      <c r="Q434" s="84">
        <v>2.2222222221898846E-2</v>
      </c>
      <c r="R434" s="85">
        <v>4.351746806437423</v>
      </c>
      <c r="S434" s="86">
        <v>36</v>
      </c>
      <c r="T434" s="87">
        <v>5</v>
      </c>
      <c r="U434" s="88" t="s">
        <v>2718</v>
      </c>
      <c r="V434" s="66" t="s">
        <v>2723</v>
      </c>
      <c r="W434" s="89">
        <v>36</v>
      </c>
      <c r="X434" s="88">
        <v>6600</v>
      </c>
      <c r="Y434" s="90">
        <v>9</v>
      </c>
      <c r="Z434" s="91" t="s">
        <v>95</v>
      </c>
      <c r="AA434" s="66" t="s">
        <v>778</v>
      </c>
      <c r="AB434" s="69">
        <v>7</v>
      </c>
      <c r="AC434" s="69" t="s">
        <v>1137</v>
      </c>
      <c r="AD434" s="92">
        <v>6</v>
      </c>
      <c r="AE434" s="69">
        <v>6</v>
      </c>
      <c r="AF434" s="177" t="s">
        <v>1165</v>
      </c>
      <c r="AG434" s="94">
        <v>26</v>
      </c>
      <c r="AH434" s="64" t="s">
        <v>849</v>
      </c>
      <c r="AI434" s="95"/>
      <c r="AJ434" s="178"/>
      <c r="AK434" s="68"/>
    </row>
    <row r="435" spans="1:37">
      <c r="A435" s="82">
        <v>40778</v>
      </c>
      <c r="B435" s="66" t="s">
        <v>114</v>
      </c>
      <c r="C435" s="64" t="s">
        <v>76</v>
      </c>
      <c r="D435" s="65">
        <v>0.16597222222222222</v>
      </c>
      <c r="E435" s="66" t="s">
        <v>2737</v>
      </c>
      <c r="F435" s="66" t="s">
        <v>2738</v>
      </c>
      <c r="G435" s="94" t="s">
        <v>2739</v>
      </c>
      <c r="H435" s="94" t="s">
        <v>2740</v>
      </c>
      <c r="I435" s="64">
        <v>3814</v>
      </c>
      <c r="J435" s="65">
        <v>0.19166666666666665</v>
      </c>
      <c r="K435" s="66" t="s">
        <v>2741</v>
      </c>
      <c r="L435" s="66" t="s">
        <v>2742</v>
      </c>
      <c r="M435" s="94" t="s">
        <v>2743</v>
      </c>
      <c r="N435" s="94" t="s">
        <v>2744</v>
      </c>
      <c r="O435" s="64">
        <v>3811</v>
      </c>
      <c r="P435" s="83">
        <v>2.5694444444444436E-2</v>
      </c>
      <c r="Q435" s="84">
        <v>2.569444444088731E-2</v>
      </c>
      <c r="R435" s="85">
        <v>5.2330721651454688</v>
      </c>
      <c r="S435" s="86">
        <v>34</v>
      </c>
      <c r="T435" s="87">
        <v>5</v>
      </c>
      <c r="U435" s="88" t="s">
        <v>2718</v>
      </c>
      <c r="V435" s="66" t="s">
        <v>2745</v>
      </c>
      <c r="W435" s="89">
        <v>29</v>
      </c>
      <c r="X435" s="88">
        <v>5490</v>
      </c>
      <c r="Y435" s="90">
        <v>9</v>
      </c>
      <c r="Z435" s="91" t="s">
        <v>95</v>
      </c>
      <c r="AA435" s="66" t="s">
        <v>778</v>
      </c>
      <c r="AB435" s="69">
        <v>7</v>
      </c>
      <c r="AC435" s="69" t="s">
        <v>1137</v>
      </c>
      <c r="AD435" s="92">
        <v>6</v>
      </c>
      <c r="AE435" s="69">
        <v>6</v>
      </c>
      <c r="AF435" s="177" t="s">
        <v>1165</v>
      </c>
      <c r="AG435" s="94">
        <v>25</v>
      </c>
      <c r="AH435" s="64" t="s">
        <v>849</v>
      </c>
      <c r="AI435" s="95"/>
      <c r="AJ435" s="178"/>
      <c r="AK435" s="68"/>
    </row>
    <row r="436" spans="1:37">
      <c r="A436" s="82">
        <v>40778</v>
      </c>
      <c r="B436" s="66" t="s">
        <v>114</v>
      </c>
      <c r="C436" s="64" t="s">
        <v>76</v>
      </c>
      <c r="D436" s="65">
        <v>0.19166666666666665</v>
      </c>
      <c r="E436" s="66" t="s">
        <v>2741</v>
      </c>
      <c r="F436" s="66" t="s">
        <v>2742</v>
      </c>
      <c r="G436" s="94" t="s">
        <v>2743</v>
      </c>
      <c r="H436" s="94" t="s">
        <v>2744</v>
      </c>
      <c r="I436" s="64">
        <v>3811</v>
      </c>
      <c r="J436" s="65">
        <v>0.20694444444444446</v>
      </c>
      <c r="K436" s="66" t="s">
        <v>2746</v>
      </c>
      <c r="L436" s="66" t="s">
        <v>2747</v>
      </c>
      <c r="M436" s="94" t="s">
        <v>2748</v>
      </c>
      <c r="N436" s="94" t="s">
        <v>2749</v>
      </c>
      <c r="O436" s="64">
        <v>3803</v>
      </c>
      <c r="P436" s="83">
        <v>1.5277777777777807E-2</v>
      </c>
      <c r="Q436" s="84">
        <v>1.5277777776645962E-2</v>
      </c>
      <c r="R436" s="85">
        <v>2.5574477758381966</v>
      </c>
      <c r="S436" s="86">
        <v>28</v>
      </c>
      <c r="T436" s="87">
        <v>4</v>
      </c>
      <c r="U436" s="88" t="s">
        <v>2718</v>
      </c>
      <c r="V436" s="66" t="s">
        <v>2723</v>
      </c>
      <c r="W436" s="89">
        <v>36</v>
      </c>
      <c r="X436" s="88">
        <v>6420</v>
      </c>
      <c r="Y436" s="90">
        <v>9</v>
      </c>
      <c r="Z436" s="91" t="s">
        <v>95</v>
      </c>
      <c r="AA436" s="66" t="s">
        <v>778</v>
      </c>
      <c r="AB436" s="69">
        <v>7</v>
      </c>
      <c r="AC436" s="69" t="s">
        <v>95</v>
      </c>
      <c r="AD436" s="92"/>
      <c r="AE436" s="69">
        <v>6</v>
      </c>
      <c r="AF436" s="177" t="s">
        <v>1165</v>
      </c>
      <c r="AG436" s="94">
        <v>26</v>
      </c>
      <c r="AH436" s="64" t="s">
        <v>849</v>
      </c>
      <c r="AI436" s="95"/>
      <c r="AJ436" s="178"/>
      <c r="AK436" s="68"/>
    </row>
    <row r="437" spans="1:37">
      <c r="A437" s="82">
        <v>40778</v>
      </c>
      <c r="B437" s="66" t="s">
        <v>114</v>
      </c>
      <c r="C437" s="64" t="s">
        <v>76</v>
      </c>
      <c r="D437" s="65">
        <v>0.20694444444444446</v>
      </c>
      <c r="E437" s="66" t="s">
        <v>2746</v>
      </c>
      <c r="F437" s="66" t="s">
        <v>2747</v>
      </c>
      <c r="G437" s="94" t="s">
        <v>2748</v>
      </c>
      <c r="H437" s="94" t="s">
        <v>2749</v>
      </c>
      <c r="I437" s="64">
        <v>3803</v>
      </c>
      <c r="J437" s="65">
        <v>0.23263888888888887</v>
      </c>
      <c r="K437" s="66" t="s">
        <v>2750</v>
      </c>
      <c r="L437" s="66" t="s">
        <v>2751</v>
      </c>
      <c r="M437" s="94" t="s">
        <v>2752</v>
      </c>
      <c r="N437" s="94" t="s">
        <v>2753</v>
      </c>
      <c r="O437" s="64">
        <v>3808</v>
      </c>
      <c r="P437" s="83">
        <v>2.5694444444444409E-2</v>
      </c>
      <c r="Q437" s="84">
        <v>2.5694444448163267E-2</v>
      </c>
      <c r="R437" s="85">
        <v>8.7082956897081072</v>
      </c>
      <c r="S437" s="86">
        <v>33</v>
      </c>
      <c r="T437" s="87">
        <v>5</v>
      </c>
      <c r="U437" s="88" t="s">
        <v>2718</v>
      </c>
      <c r="V437" s="66" t="s">
        <v>2754</v>
      </c>
      <c r="W437" s="89">
        <v>36</v>
      </c>
      <c r="X437" s="88">
        <v>6420</v>
      </c>
      <c r="Y437" s="90">
        <v>9</v>
      </c>
      <c r="Z437" s="91" t="s">
        <v>95</v>
      </c>
      <c r="AA437" s="66" t="s">
        <v>778</v>
      </c>
      <c r="AB437" s="69">
        <v>7</v>
      </c>
      <c r="AC437" s="69" t="s">
        <v>95</v>
      </c>
      <c r="AD437" s="92"/>
      <c r="AE437" s="69">
        <v>5</v>
      </c>
      <c r="AF437" s="177" t="s">
        <v>780</v>
      </c>
      <c r="AG437" s="94">
        <v>18</v>
      </c>
      <c r="AH437" s="64" t="s">
        <v>781</v>
      </c>
      <c r="AI437" s="95"/>
      <c r="AJ437" s="178"/>
      <c r="AK437" s="68"/>
    </row>
    <row r="438" spans="1:37">
      <c r="A438" s="82">
        <v>40778</v>
      </c>
      <c r="B438" s="66" t="s">
        <v>114</v>
      </c>
      <c r="C438" s="64" t="s">
        <v>76</v>
      </c>
      <c r="D438" s="65">
        <v>0.23263888888888887</v>
      </c>
      <c r="E438" s="66" t="s">
        <v>2750</v>
      </c>
      <c r="F438" s="66" t="s">
        <v>2751</v>
      </c>
      <c r="G438" s="94" t="s">
        <v>2752</v>
      </c>
      <c r="H438" s="94" t="s">
        <v>2753</v>
      </c>
      <c r="I438" s="64">
        <v>3808</v>
      </c>
      <c r="J438" s="65">
        <v>0.25486111111111109</v>
      </c>
      <c r="K438" s="66" t="s">
        <v>2755</v>
      </c>
      <c r="L438" s="66" t="s">
        <v>2756</v>
      </c>
      <c r="M438" s="94" t="s">
        <v>2757</v>
      </c>
      <c r="N438" s="94" t="s">
        <v>2758</v>
      </c>
      <c r="O438" s="64">
        <v>3807</v>
      </c>
      <c r="P438" s="83">
        <v>2.2222222222222227E-2</v>
      </c>
      <c r="Q438" s="84">
        <v>2.2222222221898846E-2</v>
      </c>
      <c r="R438" s="85">
        <v>13.502652877792977</v>
      </c>
      <c r="S438" s="86">
        <v>34</v>
      </c>
      <c r="T438" s="87">
        <v>5</v>
      </c>
      <c r="U438" s="88" t="s">
        <v>2718</v>
      </c>
      <c r="V438" s="66" t="s">
        <v>2754</v>
      </c>
      <c r="W438" s="89">
        <v>36</v>
      </c>
      <c r="X438" s="88">
        <v>6420</v>
      </c>
      <c r="Y438" s="90">
        <v>9</v>
      </c>
      <c r="Z438" s="98"/>
      <c r="AA438" s="66"/>
      <c r="AB438" s="69"/>
      <c r="AC438" s="69"/>
      <c r="AD438" s="92"/>
      <c r="AE438" s="69"/>
      <c r="AF438" s="177"/>
      <c r="AG438" s="94"/>
      <c r="AH438" s="64"/>
      <c r="AI438" s="95"/>
      <c r="AJ438" s="99"/>
      <c r="AK438" s="68"/>
    </row>
    <row r="439" spans="1:37">
      <c r="A439" s="82">
        <v>40778</v>
      </c>
      <c r="B439" s="66" t="s">
        <v>216</v>
      </c>
      <c r="C439" s="64" t="s">
        <v>76</v>
      </c>
      <c r="D439" s="65">
        <v>0.25486111111111109</v>
      </c>
      <c r="E439" s="66" t="s">
        <v>2755</v>
      </c>
      <c r="F439" s="66" t="s">
        <v>2756</v>
      </c>
      <c r="G439" s="94" t="s">
        <v>2757</v>
      </c>
      <c r="H439" s="94" t="s">
        <v>2758</v>
      </c>
      <c r="I439" s="64">
        <v>3807</v>
      </c>
      <c r="J439" s="65">
        <v>0.27847222222222223</v>
      </c>
      <c r="K439" s="66" t="s">
        <v>2759</v>
      </c>
      <c r="L439" s="66" t="s">
        <v>2760</v>
      </c>
      <c r="M439" s="94" t="s">
        <v>2761</v>
      </c>
      <c r="N439" s="94" t="s">
        <v>2762</v>
      </c>
      <c r="O439" s="64">
        <v>3802</v>
      </c>
      <c r="P439" s="83">
        <v>2.3611111111111138E-2</v>
      </c>
      <c r="Q439" s="84">
        <v>2.361111110803904E-2</v>
      </c>
      <c r="R439" s="85">
        <v>4.9002248557672301</v>
      </c>
      <c r="S439" s="86">
        <v>34</v>
      </c>
      <c r="T439" s="87">
        <v>5</v>
      </c>
      <c r="U439" s="88" t="s">
        <v>2718</v>
      </c>
      <c r="V439" s="66" t="s">
        <v>2754</v>
      </c>
      <c r="W439" s="89">
        <v>36</v>
      </c>
      <c r="X439" s="88">
        <v>6420</v>
      </c>
      <c r="Y439" s="90">
        <v>9</v>
      </c>
      <c r="Z439" s="91" t="s">
        <v>95</v>
      </c>
      <c r="AA439" s="66" t="s">
        <v>778</v>
      </c>
      <c r="AB439" s="69">
        <v>7</v>
      </c>
      <c r="AC439" s="69" t="s">
        <v>95</v>
      </c>
      <c r="AD439" s="92"/>
      <c r="AE439" s="69">
        <v>5</v>
      </c>
      <c r="AF439" s="177" t="s">
        <v>780</v>
      </c>
      <c r="AG439" s="94">
        <v>20</v>
      </c>
      <c r="AH439" s="64" t="s">
        <v>849</v>
      </c>
      <c r="AI439" s="95"/>
      <c r="AJ439" s="178"/>
      <c r="AK439" s="68"/>
    </row>
    <row r="440" spans="1:37">
      <c r="A440" s="82">
        <v>40778</v>
      </c>
      <c r="B440" s="66" t="s">
        <v>394</v>
      </c>
      <c r="C440" s="64" t="s">
        <v>76</v>
      </c>
      <c r="D440" s="65">
        <v>0.27847222222222223</v>
      </c>
      <c r="E440" s="66" t="s">
        <v>2759</v>
      </c>
      <c r="F440" s="66" t="s">
        <v>2760</v>
      </c>
      <c r="G440" s="94" t="s">
        <v>2761</v>
      </c>
      <c r="H440" s="94" t="s">
        <v>2762</v>
      </c>
      <c r="I440" s="64">
        <v>3802</v>
      </c>
      <c r="J440" s="65">
        <v>0.30208333333333331</v>
      </c>
      <c r="K440" s="66" t="s">
        <v>2763</v>
      </c>
      <c r="L440" s="66" t="s">
        <v>2764</v>
      </c>
      <c r="M440" s="94" t="s">
        <v>2765</v>
      </c>
      <c r="N440" s="94" t="s">
        <v>2766</v>
      </c>
      <c r="O440" s="64">
        <v>3802</v>
      </c>
      <c r="P440" s="83">
        <v>2.3611111111111083E-2</v>
      </c>
      <c r="Q440" s="84">
        <v>2.3611111115314998E-2</v>
      </c>
      <c r="R440" s="85">
        <v>4.1959860054133866</v>
      </c>
      <c r="S440" s="86">
        <v>31</v>
      </c>
      <c r="T440" s="87">
        <v>5</v>
      </c>
      <c r="U440" s="88" t="s">
        <v>2718</v>
      </c>
      <c r="V440" s="66" t="s">
        <v>2754</v>
      </c>
      <c r="W440" s="89">
        <v>36</v>
      </c>
      <c r="X440" s="88">
        <v>6420</v>
      </c>
      <c r="Y440" s="90">
        <v>9</v>
      </c>
      <c r="Z440" s="91" t="s">
        <v>95</v>
      </c>
      <c r="AA440" s="66" t="s">
        <v>778</v>
      </c>
      <c r="AB440" s="92">
        <v>7</v>
      </c>
      <c r="AC440" s="69" t="s">
        <v>95</v>
      </c>
      <c r="AD440" s="92"/>
      <c r="AE440" s="69">
        <v>5</v>
      </c>
      <c r="AF440" s="177" t="s">
        <v>1165</v>
      </c>
      <c r="AG440" s="94">
        <v>22</v>
      </c>
      <c r="AH440" s="64" t="s">
        <v>849</v>
      </c>
      <c r="AI440" s="95"/>
      <c r="AJ440" s="99"/>
      <c r="AK440" s="68"/>
    </row>
    <row r="441" spans="1:37">
      <c r="A441" s="82">
        <v>40778</v>
      </c>
      <c r="B441" s="66" t="s">
        <v>394</v>
      </c>
      <c r="C441" s="64" t="s">
        <v>76</v>
      </c>
      <c r="D441" s="65">
        <v>0.30208333333333331</v>
      </c>
      <c r="E441" s="66" t="s">
        <v>2763</v>
      </c>
      <c r="F441" s="66" t="s">
        <v>2764</v>
      </c>
      <c r="G441" s="94" t="s">
        <v>2765</v>
      </c>
      <c r="H441" s="94" t="s">
        <v>2766</v>
      </c>
      <c r="I441" s="64">
        <v>3802</v>
      </c>
      <c r="J441" s="65">
        <v>0.33333333333333331</v>
      </c>
      <c r="K441" s="66" t="s">
        <v>2767</v>
      </c>
      <c r="L441" s="66" t="s">
        <v>2768</v>
      </c>
      <c r="M441" s="94" t="s">
        <v>2769</v>
      </c>
      <c r="N441" s="94" t="s">
        <v>2770</v>
      </c>
      <c r="O441" s="64">
        <v>3795</v>
      </c>
      <c r="P441" s="83">
        <v>3.125E-2</v>
      </c>
      <c r="Q441" s="84">
        <v>3.125E-2</v>
      </c>
      <c r="R441" s="85">
        <v>5.6969010516899861</v>
      </c>
      <c r="S441" s="86">
        <v>28</v>
      </c>
      <c r="T441" s="87">
        <v>5</v>
      </c>
      <c r="U441" s="88" t="s">
        <v>2718</v>
      </c>
      <c r="V441" s="66" t="s">
        <v>2754</v>
      </c>
      <c r="W441" s="89">
        <v>36</v>
      </c>
      <c r="X441" s="88">
        <v>6420</v>
      </c>
      <c r="Y441" s="183">
        <v>9</v>
      </c>
      <c r="Z441" s="91" t="s">
        <v>95</v>
      </c>
      <c r="AA441" s="66" t="s">
        <v>778</v>
      </c>
      <c r="AB441" s="92">
        <v>7</v>
      </c>
      <c r="AC441" s="69" t="s">
        <v>95</v>
      </c>
      <c r="AD441" s="92"/>
      <c r="AE441" s="69">
        <v>5</v>
      </c>
      <c r="AF441" s="177" t="s">
        <v>1165</v>
      </c>
      <c r="AG441" s="94"/>
      <c r="AH441" s="64" t="s">
        <v>849</v>
      </c>
      <c r="AI441" s="95"/>
      <c r="AJ441" s="178" t="s">
        <v>2771</v>
      </c>
      <c r="AK441" s="68"/>
    </row>
    <row r="442" spans="1:37">
      <c r="A442" s="82">
        <v>40778</v>
      </c>
      <c r="B442" s="66" t="s">
        <v>355</v>
      </c>
      <c r="C442" s="64" t="s">
        <v>469</v>
      </c>
      <c r="D442" s="65">
        <v>0.69791666666666663</v>
      </c>
      <c r="E442" s="66" t="s">
        <v>2772</v>
      </c>
      <c r="F442" s="66" t="s">
        <v>2773</v>
      </c>
      <c r="G442" s="94" t="s">
        <v>2774</v>
      </c>
      <c r="H442" s="94" t="s">
        <v>2775</v>
      </c>
      <c r="I442" s="64"/>
      <c r="J442" s="65">
        <v>0.72916666666666663</v>
      </c>
      <c r="K442" s="66" t="s">
        <v>2776</v>
      </c>
      <c r="L442" s="66" t="s">
        <v>2777</v>
      </c>
      <c r="M442" s="94" t="s">
        <v>2778</v>
      </c>
      <c r="N442" s="94" t="s">
        <v>2779</v>
      </c>
      <c r="O442" s="64"/>
      <c r="P442" s="83">
        <v>3.125E-2</v>
      </c>
      <c r="Q442" s="84">
        <v>0</v>
      </c>
      <c r="R442" s="85">
        <v>2.8477469635235093</v>
      </c>
      <c r="S442" s="86">
        <v>44</v>
      </c>
      <c r="T442" s="87">
        <v>2</v>
      </c>
      <c r="U442" s="88"/>
      <c r="V442" s="66" t="s">
        <v>2502</v>
      </c>
      <c r="W442" s="89">
        <v>0</v>
      </c>
      <c r="X442" s="88"/>
      <c r="Y442" s="183"/>
      <c r="Z442" s="98" t="s">
        <v>95</v>
      </c>
      <c r="AA442" s="66" t="s">
        <v>778</v>
      </c>
      <c r="AB442" s="92" t="s">
        <v>1080</v>
      </c>
      <c r="AC442" s="69" t="s">
        <v>95</v>
      </c>
      <c r="AD442" s="92"/>
      <c r="AE442" s="69">
        <v>8</v>
      </c>
      <c r="AF442" s="177" t="s">
        <v>2780</v>
      </c>
      <c r="AG442" s="94">
        <v>36</v>
      </c>
      <c r="AH442" s="64" t="s">
        <v>2214</v>
      </c>
      <c r="AI442" s="95"/>
      <c r="AJ442" s="178" t="s">
        <v>2781</v>
      </c>
      <c r="AK442" s="68"/>
    </row>
    <row r="443" spans="1:37">
      <c r="A443" s="82">
        <v>40778</v>
      </c>
      <c r="B443" s="66" t="s">
        <v>355</v>
      </c>
      <c r="C443" s="64" t="s">
        <v>469</v>
      </c>
      <c r="D443" s="65">
        <v>0.72916666666666663</v>
      </c>
      <c r="E443" s="66" t="s">
        <v>2776</v>
      </c>
      <c r="F443" s="66" t="s">
        <v>2777</v>
      </c>
      <c r="G443" s="94" t="s">
        <v>2778</v>
      </c>
      <c r="H443" s="94" t="s">
        <v>2779</v>
      </c>
      <c r="I443" s="64"/>
      <c r="J443" s="65">
        <v>0.75069444444444444</v>
      </c>
      <c r="K443" s="66" t="s">
        <v>2782</v>
      </c>
      <c r="L443" s="66" t="s">
        <v>2783</v>
      </c>
      <c r="M443" s="94" t="s">
        <v>2784</v>
      </c>
      <c r="N443" s="94" t="s">
        <v>2785</v>
      </c>
      <c r="O443" s="64"/>
      <c r="P443" s="83">
        <v>2.1527777777777812E-2</v>
      </c>
      <c r="Q443" s="84">
        <v>0</v>
      </c>
      <c r="R443" s="85">
        <v>4.1695459601089082</v>
      </c>
      <c r="S443" s="86">
        <v>173</v>
      </c>
      <c r="T443" s="87">
        <v>0</v>
      </c>
      <c r="U443" s="88"/>
      <c r="V443" s="66" t="s">
        <v>2502</v>
      </c>
      <c r="W443" s="89">
        <v>0</v>
      </c>
      <c r="X443" s="88"/>
      <c r="Y443" s="183"/>
      <c r="Z443" s="98" t="s">
        <v>95</v>
      </c>
      <c r="AA443" s="66" t="s">
        <v>778</v>
      </c>
      <c r="AB443" s="69" t="s">
        <v>1080</v>
      </c>
      <c r="AC443" s="92" t="s">
        <v>95</v>
      </c>
      <c r="AD443" s="92"/>
      <c r="AE443" s="69">
        <v>8</v>
      </c>
      <c r="AF443" s="93" t="s">
        <v>2780</v>
      </c>
      <c r="AG443" s="94">
        <v>27</v>
      </c>
      <c r="AH443" s="64" t="s">
        <v>2214</v>
      </c>
      <c r="AI443" s="95"/>
      <c r="AJ443" s="178"/>
      <c r="AK443" s="68"/>
    </row>
    <row r="444" spans="1:37">
      <c r="A444" s="82">
        <v>40778</v>
      </c>
      <c r="B444" s="66" t="s">
        <v>330</v>
      </c>
      <c r="C444" s="64" t="s">
        <v>469</v>
      </c>
      <c r="D444" s="65">
        <v>0.75069444444444444</v>
      </c>
      <c r="E444" s="66" t="s">
        <v>2782</v>
      </c>
      <c r="F444" s="66" t="s">
        <v>2783</v>
      </c>
      <c r="G444" s="94" t="s">
        <v>2784</v>
      </c>
      <c r="H444" s="94" t="s">
        <v>2785</v>
      </c>
      <c r="I444" s="64"/>
      <c r="J444" s="65">
        <v>0.76874999999999993</v>
      </c>
      <c r="K444" s="66" t="s">
        <v>2786</v>
      </c>
      <c r="L444" s="66" t="s">
        <v>2787</v>
      </c>
      <c r="M444" s="94" t="s">
        <v>2788</v>
      </c>
      <c r="N444" s="94" t="s">
        <v>2789</v>
      </c>
      <c r="O444" s="64"/>
      <c r="P444" s="83">
        <v>1.8055555555555491E-2</v>
      </c>
      <c r="Q444" s="84">
        <v>0</v>
      </c>
      <c r="R444" s="85">
        <v>3.3698791766841523</v>
      </c>
      <c r="S444" s="86">
        <v>179</v>
      </c>
      <c r="T444" s="87">
        <v>4</v>
      </c>
      <c r="U444" s="88"/>
      <c r="V444" s="66" t="s">
        <v>2502</v>
      </c>
      <c r="W444" s="89">
        <v>0</v>
      </c>
      <c r="X444" s="88"/>
      <c r="Y444" s="183"/>
      <c r="Z444" s="98" t="s">
        <v>95</v>
      </c>
      <c r="AA444" s="66" t="s">
        <v>778</v>
      </c>
      <c r="AB444" s="69">
        <v>5</v>
      </c>
      <c r="AC444" s="92" t="s">
        <v>95</v>
      </c>
      <c r="AD444" s="92"/>
      <c r="AE444" s="69">
        <v>7</v>
      </c>
      <c r="AF444" s="93" t="s">
        <v>2780</v>
      </c>
      <c r="AG444" s="94">
        <v>27</v>
      </c>
      <c r="AH444" s="64" t="s">
        <v>2214</v>
      </c>
      <c r="AI444" s="95"/>
      <c r="AJ444" s="178"/>
      <c r="AK444" s="68"/>
    </row>
    <row r="445" spans="1:37">
      <c r="A445" s="82">
        <v>40778</v>
      </c>
      <c r="B445" s="66" t="s">
        <v>330</v>
      </c>
      <c r="C445" s="64" t="s">
        <v>469</v>
      </c>
      <c r="D445" s="65">
        <v>0.76874999999999993</v>
      </c>
      <c r="E445" s="66" t="s">
        <v>2786</v>
      </c>
      <c r="F445" s="66" t="s">
        <v>2787</v>
      </c>
      <c r="G445" s="94" t="s">
        <v>2788</v>
      </c>
      <c r="H445" s="94" t="s">
        <v>2789</v>
      </c>
      <c r="I445" s="64"/>
      <c r="J445" s="65">
        <v>0.79166666666666663</v>
      </c>
      <c r="K445" s="66" t="s">
        <v>2790</v>
      </c>
      <c r="L445" s="66" t="s">
        <v>2791</v>
      </c>
      <c r="M445" s="94" t="s">
        <v>2792</v>
      </c>
      <c r="N445" s="94" t="s">
        <v>2793</v>
      </c>
      <c r="O445" s="64"/>
      <c r="P445" s="83">
        <v>2.2916666666666696E-2</v>
      </c>
      <c r="Q445" s="84">
        <v>0</v>
      </c>
      <c r="R445" s="85">
        <v>4.7738969820077699</v>
      </c>
      <c r="S445" s="86">
        <v>198</v>
      </c>
      <c r="T445" s="87">
        <v>4</v>
      </c>
      <c r="U445" s="88"/>
      <c r="V445" s="66" t="s">
        <v>2794</v>
      </c>
      <c r="W445" s="89">
        <v>0</v>
      </c>
      <c r="X445" s="88"/>
      <c r="Y445" s="183"/>
      <c r="Z445" s="98" t="s">
        <v>95</v>
      </c>
      <c r="AA445" s="66" t="s">
        <v>778</v>
      </c>
      <c r="AB445" s="69">
        <v>5</v>
      </c>
      <c r="AC445" s="92" t="s">
        <v>95</v>
      </c>
      <c r="AD445" s="92"/>
      <c r="AE445" s="69">
        <v>7</v>
      </c>
      <c r="AF445" s="93" t="s">
        <v>2780</v>
      </c>
      <c r="AG445" s="94">
        <v>21</v>
      </c>
      <c r="AH445" s="64" t="s">
        <v>2214</v>
      </c>
      <c r="AI445" s="95"/>
      <c r="AJ445" s="178" t="s">
        <v>2795</v>
      </c>
      <c r="AK445" s="68"/>
    </row>
    <row r="446" spans="1:37">
      <c r="A446" s="192">
        <v>40779</v>
      </c>
      <c r="B446" s="73" t="s">
        <v>454</v>
      </c>
      <c r="C446" s="71" t="s">
        <v>469</v>
      </c>
      <c r="D446" s="72">
        <v>0.16666666666666666</v>
      </c>
      <c r="E446" s="73" t="s">
        <v>2796</v>
      </c>
      <c r="F446" s="73" t="s">
        <v>2797</v>
      </c>
      <c r="G446" s="81" t="s">
        <v>2798</v>
      </c>
      <c r="H446" s="81" t="s">
        <v>2799</v>
      </c>
      <c r="I446" s="71">
        <v>3802</v>
      </c>
      <c r="J446" s="72">
        <v>0.1875</v>
      </c>
      <c r="K446" s="73" t="s">
        <v>2800</v>
      </c>
      <c r="L446" s="73" t="s">
        <v>2801</v>
      </c>
      <c r="M446" s="81" t="s">
        <v>2802</v>
      </c>
      <c r="N446" s="81" t="s">
        <v>2803</v>
      </c>
      <c r="O446" s="71">
        <v>3802</v>
      </c>
      <c r="P446" s="193">
        <v>2.0833333333333343E-2</v>
      </c>
      <c r="Q446" s="194">
        <v>0</v>
      </c>
      <c r="R446" s="195">
        <v>1.0086265893080422</v>
      </c>
      <c r="S446" s="196">
        <v>338</v>
      </c>
      <c r="T446" s="197">
        <v>4</v>
      </c>
      <c r="U446" s="75"/>
      <c r="V446" s="73" t="s">
        <v>2794</v>
      </c>
      <c r="W446" s="74">
        <v>0</v>
      </c>
      <c r="X446" s="75"/>
      <c r="Y446" s="253"/>
      <c r="Z446" s="77" t="s">
        <v>95</v>
      </c>
      <c r="AA446" s="73" t="s">
        <v>778</v>
      </c>
      <c r="AB446" s="78">
        <v>7</v>
      </c>
      <c r="AC446" s="78" t="s">
        <v>1137</v>
      </c>
      <c r="AD446" s="79"/>
      <c r="AE446" s="78">
        <v>9</v>
      </c>
      <c r="AF446" s="80" t="s">
        <v>1165</v>
      </c>
      <c r="AG446" s="81">
        <v>15</v>
      </c>
      <c r="AH446" s="71" t="s">
        <v>1943</v>
      </c>
      <c r="AI446" s="204"/>
      <c r="AJ446" s="198" t="s">
        <v>2804</v>
      </c>
      <c r="AK446" s="68"/>
    </row>
    <row r="447" spans="1:37">
      <c r="A447" s="192">
        <v>40779</v>
      </c>
      <c r="B447" s="73" t="s">
        <v>454</v>
      </c>
      <c r="C447" s="71" t="s">
        <v>469</v>
      </c>
      <c r="D447" s="72">
        <v>0.1875</v>
      </c>
      <c r="E447" s="73" t="s">
        <v>2800</v>
      </c>
      <c r="F447" s="73" t="s">
        <v>2801</v>
      </c>
      <c r="G447" s="73">
        <v>56.993270000000003</v>
      </c>
      <c r="H447" s="81" t="s">
        <v>2803</v>
      </c>
      <c r="I447" s="71">
        <v>3802</v>
      </c>
      <c r="J447" s="72">
        <v>0.20833333333333334</v>
      </c>
      <c r="K447" s="73" t="s">
        <v>2805</v>
      </c>
      <c r="L447" s="73" t="s">
        <v>2806</v>
      </c>
      <c r="M447" s="81" t="s">
        <v>2807</v>
      </c>
      <c r="N447" s="81" t="s">
        <v>2808</v>
      </c>
      <c r="O447" s="71">
        <v>3784</v>
      </c>
      <c r="P447" s="193">
        <v>2.0833333333333343E-2</v>
      </c>
      <c r="Q447" s="194">
        <v>0</v>
      </c>
      <c r="R447" s="195">
        <v>2.0952939516597375</v>
      </c>
      <c r="S447" s="196">
        <v>356</v>
      </c>
      <c r="T447" s="197">
        <v>3</v>
      </c>
      <c r="U447" s="75"/>
      <c r="V447" s="73" t="s">
        <v>1009</v>
      </c>
      <c r="W447" s="74">
        <v>0</v>
      </c>
      <c r="X447" s="75"/>
      <c r="Y447" s="253"/>
      <c r="Z447" s="77" t="s">
        <v>95</v>
      </c>
      <c r="AA447" s="73" t="s">
        <v>778</v>
      </c>
      <c r="AB447" s="78">
        <v>7</v>
      </c>
      <c r="AC447" s="78" t="s">
        <v>1137</v>
      </c>
      <c r="AD447" s="79">
        <v>9</v>
      </c>
      <c r="AE447" s="78">
        <v>7</v>
      </c>
      <c r="AF447" s="201" t="s">
        <v>1165</v>
      </c>
      <c r="AG447" s="81">
        <v>13</v>
      </c>
      <c r="AH447" s="71" t="s">
        <v>1087</v>
      </c>
      <c r="AI447" s="204"/>
      <c r="AJ447" s="199"/>
      <c r="AK447" s="68"/>
    </row>
    <row r="448" spans="1:37">
      <c r="A448" s="192">
        <v>40779</v>
      </c>
      <c r="B448" s="73" t="s">
        <v>454</v>
      </c>
      <c r="C448" s="71" t="s">
        <v>469</v>
      </c>
      <c r="D448" s="72">
        <v>0.20833333333333334</v>
      </c>
      <c r="E448" s="73" t="s">
        <v>2805</v>
      </c>
      <c r="F448" s="73" t="s">
        <v>2806</v>
      </c>
      <c r="G448" s="81" t="s">
        <v>2807</v>
      </c>
      <c r="H448" s="81" t="s">
        <v>2808</v>
      </c>
      <c r="I448" s="71">
        <v>3874</v>
      </c>
      <c r="J448" s="72">
        <v>0.22916666666666666</v>
      </c>
      <c r="K448" s="73" t="s">
        <v>2809</v>
      </c>
      <c r="L448" s="73" t="s">
        <v>2810</v>
      </c>
      <c r="M448" s="81" t="s">
        <v>2811</v>
      </c>
      <c r="N448" s="81" t="s">
        <v>2812</v>
      </c>
      <c r="O448" s="71">
        <v>3791</v>
      </c>
      <c r="P448" s="193">
        <v>2.0833333333333315E-2</v>
      </c>
      <c r="Q448" s="194">
        <v>0</v>
      </c>
      <c r="R448" s="195">
        <v>2.4341234595401948</v>
      </c>
      <c r="S448" s="196">
        <v>353</v>
      </c>
      <c r="T448" s="197">
        <v>3</v>
      </c>
      <c r="U448" s="75"/>
      <c r="V448" s="73" t="s">
        <v>1009</v>
      </c>
      <c r="W448" s="74">
        <v>0</v>
      </c>
      <c r="X448" s="75"/>
      <c r="Y448" s="253"/>
      <c r="Z448" s="77" t="s">
        <v>95</v>
      </c>
      <c r="AA448" s="73" t="s">
        <v>778</v>
      </c>
      <c r="AB448" s="78">
        <v>7</v>
      </c>
      <c r="AC448" s="78" t="s">
        <v>1137</v>
      </c>
      <c r="AD448" s="79">
        <v>10</v>
      </c>
      <c r="AE448" s="78">
        <v>6</v>
      </c>
      <c r="AF448" s="201" t="s">
        <v>1165</v>
      </c>
      <c r="AG448" s="81">
        <v>12</v>
      </c>
      <c r="AH448" s="71" t="s">
        <v>1087</v>
      </c>
      <c r="AI448" s="204"/>
      <c r="AJ448" s="199"/>
      <c r="AK448" s="68"/>
    </row>
    <row r="449" spans="1:37">
      <c r="A449" s="192">
        <v>40779</v>
      </c>
      <c r="B449" s="73" t="s">
        <v>454</v>
      </c>
      <c r="C449" s="71" t="s">
        <v>469</v>
      </c>
      <c r="D449" s="72">
        <v>0.22916666666666666</v>
      </c>
      <c r="E449" s="73" t="s">
        <v>2809</v>
      </c>
      <c r="F449" s="73" t="s">
        <v>2810</v>
      </c>
      <c r="G449" s="81" t="s">
        <v>2811</v>
      </c>
      <c r="H449" s="81" t="s">
        <v>2812</v>
      </c>
      <c r="I449" s="71">
        <v>3791</v>
      </c>
      <c r="J449" s="72">
        <v>0.25</v>
      </c>
      <c r="K449" s="73" t="s">
        <v>2813</v>
      </c>
      <c r="L449" s="73" t="s">
        <v>2814</v>
      </c>
      <c r="M449" s="81" t="s">
        <v>2815</v>
      </c>
      <c r="N449" s="81" t="s">
        <v>2816</v>
      </c>
      <c r="O449" s="71">
        <v>3792</v>
      </c>
      <c r="P449" s="193">
        <v>2.0833333333333343E-2</v>
      </c>
      <c r="Q449" s="194">
        <v>0</v>
      </c>
      <c r="R449" s="195">
        <v>2.2195062495756845</v>
      </c>
      <c r="S449" s="196">
        <v>350</v>
      </c>
      <c r="T449" s="197">
        <v>3</v>
      </c>
      <c r="U449" s="75"/>
      <c r="V449" s="73" t="s">
        <v>2817</v>
      </c>
      <c r="W449" s="74">
        <v>1</v>
      </c>
      <c r="X449" s="75">
        <v>40</v>
      </c>
      <c r="Y449" s="253">
        <v>9</v>
      </c>
      <c r="Z449" s="77" t="s">
        <v>95</v>
      </c>
      <c r="AA449" s="73" t="s">
        <v>778</v>
      </c>
      <c r="AB449" s="78">
        <v>7</v>
      </c>
      <c r="AC449" s="78" t="s">
        <v>95</v>
      </c>
      <c r="AD449" s="79"/>
      <c r="AE449" s="78">
        <v>6</v>
      </c>
      <c r="AF449" s="80" t="s">
        <v>1165</v>
      </c>
      <c r="AG449" s="81">
        <v>12</v>
      </c>
      <c r="AH449" s="71" t="s">
        <v>1087</v>
      </c>
      <c r="AI449" s="204"/>
      <c r="AJ449" s="199"/>
      <c r="AK449" s="68"/>
    </row>
    <row r="450" spans="1:37">
      <c r="A450" s="192">
        <v>40779</v>
      </c>
      <c r="B450" s="73" t="s">
        <v>216</v>
      </c>
      <c r="C450" s="71" t="s">
        <v>469</v>
      </c>
      <c r="D450" s="72">
        <v>0.25</v>
      </c>
      <c r="E450" s="73" t="s">
        <v>2813</v>
      </c>
      <c r="F450" s="73" t="s">
        <v>2814</v>
      </c>
      <c r="G450" s="81" t="s">
        <v>2815</v>
      </c>
      <c r="H450" s="81" t="s">
        <v>2816</v>
      </c>
      <c r="I450" s="71">
        <v>3792</v>
      </c>
      <c r="J450" s="72">
        <v>0.27083333333333331</v>
      </c>
      <c r="K450" s="73" t="s">
        <v>2818</v>
      </c>
      <c r="L450" s="73" t="s">
        <v>2819</v>
      </c>
      <c r="M450" s="81" t="s">
        <v>2820</v>
      </c>
      <c r="N450" s="81" t="s">
        <v>2821</v>
      </c>
      <c r="O450" s="71">
        <v>3790</v>
      </c>
      <c r="P450" s="193">
        <v>2.0833333333333315E-2</v>
      </c>
      <c r="Q450" s="194">
        <v>0</v>
      </c>
      <c r="R450" s="195">
        <v>2.36593577657721</v>
      </c>
      <c r="S450" s="196">
        <v>349</v>
      </c>
      <c r="T450" s="197">
        <v>3</v>
      </c>
      <c r="U450" s="75"/>
      <c r="V450" s="73" t="s">
        <v>2817</v>
      </c>
      <c r="W450" s="74">
        <v>1</v>
      </c>
      <c r="X450" s="75">
        <v>40</v>
      </c>
      <c r="Y450" s="253">
        <v>9</v>
      </c>
      <c r="Z450" s="77" t="s">
        <v>95</v>
      </c>
      <c r="AA450" s="73" t="s">
        <v>778</v>
      </c>
      <c r="AB450" s="78">
        <v>7</v>
      </c>
      <c r="AC450" s="78" t="s">
        <v>95</v>
      </c>
      <c r="AD450" s="79"/>
      <c r="AE450" s="78">
        <v>6</v>
      </c>
      <c r="AF450" s="80" t="s">
        <v>1165</v>
      </c>
      <c r="AG450" s="81">
        <v>12</v>
      </c>
      <c r="AH450" s="71" t="s">
        <v>1087</v>
      </c>
      <c r="AI450" s="204"/>
      <c r="AJ450" s="199"/>
      <c r="AK450" s="68"/>
    </row>
    <row r="451" spans="1:37">
      <c r="A451" s="192">
        <v>40779</v>
      </c>
      <c r="B451" s="73" t="s">
        <v>216</v>
      </c>
      <c r="C451" s="71" t="s">
        <v>469</v>
      </c>
      <c r="D451" s="72">
        <v>0.27083333333333331</v>
      </c>
      <c r="E451" s="73" t="s">
        <v>2818</v>
      </c>
      <c r="F451" s="73" t="s">
        <v>2819</v>
      </c>
      <c r="G451" s="81" t="s">
        <v>2820</v>
      </c>
      <c r="H451" s="81" t="s">
        <v>2821</v>
      </c>
      <c r="I451" s="71">
        <v>3790</v>
      </c>
      <c r="J451" s="72">
        <v>0.29166666666666669</v>
      </c>
      <c r="K451" s="73" t="s">
        <v>2822</v>
      </c>
      <c r="L451" s="73" t="s">
        <v>2823</v>
      </c>
      <c r="M451" s="81" t="s">
        <v>2824</v>
      </c>
      <c r="N451" s="81" t="s">
        <v>2825</v>
      </c>
      <c r="O451" s="71">
        <v>3791</v>
      </c>
      <c r="P451" s="254">
        <v>2.083333333333337E-2</v>
      </c>
      <c r="Q451" s="194">
        <v>0</v>
      </c>
      <c r="R451" s="195">
        <v>2.3765207200775387</v>
      </c>
      <c r="S451" s="196">
        <v>356</v>
      </c>
      <c r="T451" s="197">
        <v>3</v>
      </c>
      <c r="U451" s="75"/>
      <c r="V451" s="73" t="s">
        <v>1081</v>
      </c>
      <c r="W451" s="74" t="s">
        <v>1079</v>
      </c>
      <c r="X451" s="74" t="s">
        <v>1079</v>
      </c>
      <c r="Y451" s="253">
        <v>9</v>
      </c>
      <c r="Z451" s="77" t="s">
        <v>95</v>
      </c>
      <c r="AA451" s="73" t="s">
        <v>778</v>
      </c>
      <c r="AB451" s="78">
        <v>7</v>
      </c>
      <c r="AC451" s="78" t="s">
        <v>95</v>
      </c>
      <c r="AD451" s="79"/>
      <c r="AE451" s="78">
        <v>6</v>
      </c>
      <c r="AF451" s="80" t="s">
        <v>1165</v>
      </c>
      <c r="AG451" s="81">
        <v>12</v>
      </c>
      <c r="AH451" s="71" t="s">
        <v>1087</v>
      </c>
      <c r="AI451" s="204"/>
      <c r="AJ451" s="199"/>
      <c r="AK451" s="68"/>
    </row>
    <row r="452" spans="1:37">
      <c r="A452" s="192">
        <v>40779</v>
      </c>
      <c r="B452" s="73" t="s">
        <v>278</v>
      </c>
      <c r="C452" s="71" t="s">
        <v>469</v>
      </c>
      <c r="D452" s="72">
        <v>0.29166666666666669</v>
      </c>
      <c r="E452" s="73" t="s">
        <v>2822</v>
      </c>
      <c r="F452" s="73" t="s">
        <v>2823</v>
      </c>
      <c r="G452" s="81" t="s">
        <v>2824</v>
      </c>
      <c r="H452" s="81" t="s">
        <v>2825</v>
      </c>
      <c r="I452" s="71">
        <v>3571</v>
      </c>
      <c r="J452" s="72">
        <v>0.3125</v>
      </c>
      <c r="K452" s="73" t="s">
        <v>2826</v>
      </c>
      <c r="L452" s="73" t="s">
        <v>2827</v>
      </c>
      <c r="M452" s="81" t="s">
        <v>2828</v>
      </c>
      <c r="N452" s="81" t="s">
        <v>2829</v>
      </c>
      <c r="O452" s="71">
        <v>3595</v>
      </c>
      <c r="P452" s="193">
        <v>2.0833333333333315E-2</v>
      </c>
      <c r="Q452" s="194">
        <v>0</v>
      </c>
      <c r="R452" s="195">
        <v>3.3621806249586497</v>
      </c>
      <c r="S452" s="196">
        <v>353</v>
      </c>
      <c r="T452" s="197">
        <v>3</v>
      </c>
      <c r="U452" s="75"/>
      <c r="V452" s="73" t="s">
        <v>1081</v>
      </c>
      <c r="W452" s="74" t="s">
        <v>1079</v>
      </c>
      <c r="X452" s="74" t="s">
        <v>1079</v>
      </c>
      <c r="Y452" s="253">
        <v>9</v>
      </c>
      <c r="Z452" s="77" t="s">
        <v>95</v>
      </c>
      <c r="AA452" s="73" t="s">
        <v>778</v>
      </c>
      <c r="AB452" s="78">
        <v>7</v>
      </c>
      <c r="AC452" s="78" t="s">
        <v>95</v>
      </c>
      <c r="AD452" s="79"/>
      <c r="AE452" s="78">
        <v>6</v>
      </c>
      <c r="AF452" s="80" t="s">
        <v>1165</v>
      </c>
      <c r="AG452" s="81">
        <v>19</v>
      </c>
      <c r="AH452" s="71" t="s">
        <v>1087</v>
      </c>
      <c r="AI452" s="204"/>
      <c r="AJ452" s="198" t="s">
        <v>2830</v>
      </c>
      <c r="AK452" s="68"/>
    </row>
    <row r="453" spans="1:37">
      <c r="A453" s="192">
        <v>40779</v>
      </c>
      <c r="B453" s="73" t="s">
        <v>278</v>
      </c>
      <c r="C453" s="71" t="s">
        <v>469</v>
      </c>
      <c r="D453" s="72">
        <v>0.3125</v>
      </c>
      <c r="E453" s="73" t="s">
        <v>2826</v>
      </c>
      <c r="F453" s="73" t="s">
        <v>2827</v>
      </c>
      <c r="G453" s="81" t="s">
        <v>2828</v>
      </c>
      <c r="H453" s="81" t="s">
        <v>2829</v>
      </c>
      <c r="I453" s="71">
        <v>3595</v>
      </c>
      <c r="J453" s="72">
        <v>0.33333333333333331</v>
      </c>
      <c r="K453" s="73" t="s">
        <v>2831</v>
      </c>
      <c r="L453" s="73" t="s">
        <v>2832</v>
      </c>
      <c r="M453" s="81" t="s">
        <v>2833</v>
      </c>
      <c r="N453" s="81" t="s">
        <v>2834</v>
      </c>
      <c r="O453" s="71">
        <v>3777</v>
      </c>
      <c r="P453" s="193">
        <v>2.0833333333333315E-2</v>
      </c>
      <c r="Q453" s="194">
        <v>0</v>
      </c>
      <c r="R453" s="195">
        <v>3.4970739119547409</v>
      </c>
      <c r="S453" s="196">
        <v>354</v>
      </c>
      <c r="T453" s="197">
        <v>4</v>
      </c>
      <c r="U453" s="75" t="s">
        <v>2835</v>
      </c>
      <c r="V453" s="73" t="s">
        <v>2754</v>
      </c>
      <c r="W453" s="74">
        <v>36</v>
      </c>
      <c r="X453" s="75">
        <v>6600</v>
      </c>
      <c r="Y453" s="253">
        <v>9</v>
      </c>
      <c r="Z453" s="77" t="s">
        <v>95</v>
      </c>
      <c r="AA453" s="73" t="s">
        <v>778</v>
      </c>
      <c r="AB453" s="78">
        <v>7</v>
      </c>
      <c r="AC453" s="78" t="s">
        <v>95</v>
      </c>
      <c r="AD453" s="79"/>
      <c r="AE453" s="78">
        <v>5</v>
      </c>
      <c r="AF453" s="80" t="s">
        <v>1165</v>
      </c>
      <c r="AG453" s="81">
        <v>15</v>
      </c>
      <c r="AH453" s="71" t="s">
        <v>1087</v>
      </c>
      <c r="AI453" s="204"/>
      <c r="AJ453" s="198"/>
      <c r="AK453" s="68"/>
    </row>
    <row r="454" spans="1:37">
      <c r="A454" s="82">
        <v>40779</v>
      </c>
      <c r="B454" s="66" t="s">
        <v>355</v>
      </c>
      <c r="C454" s="64" t="s">
        <v>76</v>
      </c>
      <c r="D454" s="65">
        <v>0.70486111111111116</v>
      </c>
      <c r="E454" s="66" t="s">
        <v>2836</v>
      </c>
      <c r="F454" s="66" t="s">
        <v>2837</v>
      </c>
      <c r="G454" s="94" t="s">
        <v>2838</v>
      </c>
      <c r="H454" s="94" t="s">
        <v>2839</v>
      </c>
      <c r="I454" s="64">
        <v>3777</v>
      </c>
      <c r="J454" s="65">
        <v>0.73611111111111116</v>
      </c>
      <c r="K454" s="66" t="s">
        <v>2840</v>
      </c>
      <c r="L454" s="66" t="s">
        <v>2841</v>
      </c>
      <c r="M454" s="94" t="s">
        <v>2842</v>
      </c>
      <c r="N454" s="94" t="s">
        <v>2843</v>
      </c>
      <c r="O454" s="64">
        <v>3777</v>
      </c>
      <c r="P454" s="83">
        <v>3.125E-2</v>
      </c>
      <c r="Q454" s="84">
        <v>3.125E-2</v>
      </c>
      <c r="R454" s="85">
        <v>7.321466244158862</v>
      </c>
      <c r="S454" s="86">
        <v>26</v>
      </c>
      <c r="T454" s="97">
        <v>4</v>
      </c>
      <c r="U454" s="88" t="s">
        <v>2835</v>
      </c>
      <c r="V454" s="66" t="s">
        <v>2754</v>
      </c>
      <c r="W454" s="89">
        <v>36</v>
      </c>
      <c r="X454" s="88">
        <v>6560</v>
      </c>
      <c r="Y454" s="183">
        <v>9</v>
      </c>
      <c r="Z454" s="91" t="s">
        <v>797</v>
      </c>
      <c r="AA454" s="66" t="s">
        <v>778</v>
      </c>
      <c r="AB454" s="69" t="s">
        <v>889</v>
      </c>
      <c r="AC454" s="69" t="s">
        <v>95</v>
      </c>
      <c r="AD454" s="92"/>
      <c r="AE454" s="69">
        <v>4</v>
      </c>
      <c r="AF454" s="93" t="s">
        <v>780</v>
      </c>
      <c r="AG454" s="94">
        <v>14</v>
      </c>
      <c r="AH454" s="64" t="s">
        <v>781</v>
      </c>
      <c r="AI454" s="95"/>
      <c r="AJ454" s="255"/>
      <c r="AK454" s="68"/>
    </row>
    <row r="455" spans="1:37">
      <c r="A455" s="82">
        <v>40779</v>
      </c>
      <c r="B455" s="66" t="s">
        <v>355</v>
      </c>
      <c r="C455" s="64" t="s">
        <v>76</v>
      </c>
      <c r="D455" s="65">
        <v>0.73611111111111116</v>
      </c>
      <c r="E455" s="66" t="s">
        <v>2840</v>
      </c>
      <c r="F455" s="66" t="s">
        <v>2841</v>
      </c>
      <c r="G455" s="94" t="s">
        <v>2842</v>
      </c>
      <c r="H455" s="94" t="s">
        <v>2843</v>
      </c>
      <c r="I455" s="64">
        <v>3777</v>
      </c>
      <c r="J455" s="65">
        <v>0.75763888888888886</v>
      </c>
      <c r="K455" s="66" t="s">
        <v>2844</v>
      </c>
      <c r="L455" s="66" t="s">
        <v>2845</v>
      </c>
      <c r="M455" s="94" t="s">
        <v>2846</v>
      </c>
      <c r="N455" s="94" t="s">
        <v>2847</v>
      </c>
      <c r="O455" s="64">
        <v>3778</v>
      </c>
      <c r="P455" s="83">
        <v>2.1527777777777701E-2</v>
      </c>
      <c r="Q455" s="84">
        <v>2.1527777782466728E-2</v>
      </c>
      <c r="R455" s="85">
        <v>3.690952735571007</v>
      </c>
      <c r="S455" s="86">
        <v>30</v>
      </c>
      <c r="T455" s="97">
        <v>4</v>
      </c>
      <c r="U455" s="88" t="s">
        <v>2835</v>
      </c>
      <c r="V455" s="66" t="s">
        <v>2754</v>
      </c>
      <c r="W455" s="89">
        <v>36</v>
      </c>
      <c r="X455" s="88">
        <v>6560</v>
      </c>
      <c r="Y455" s="183">
        <v>9</v>
      </c>
      <c r="Z455" s="91" t="s">
        <v>797</v>
      </c>
      <c r="AA455" s="66" t="s">
        <v>778</v>
      </c>
      <c r="AB455" s="69" t="s">
        <v>1339</v>
      </c>
      <c r="AC455" s="69" t="s">
        <v>95</v>
      </c>
      <c r="AD455" s="92"/>
      <c r="AE455" s="69">
        <v>4</v>
      </c>
      <c r="AF455" s="93" t="s">
        <v>780</v>
      </c>
      <c r="AG455" s="94">
        <v>17</v>
      </c>
      <c r="AH455" s="64" t="s">
        <v>1230</v>
      </c>
      <c r="AI455" s="95"/>
      <c r="AJ455" s="256"/>
      <c r="AK455" s="68"/>
    </row>
    <row r="456" spans="1:37">
      <c r="A456" s="82">
        <v>40779</v>
      </c>
      <c r="B456" s="66" t="s">
        <v>330</v>
      </c>
      <c r="C456" s="64" t="s">
        <v>76</v>
      </c>
      <c r="D456" s="65">
        <v>0.75763888888888886</v>
      </c>
      <c r="E456" s="66" t="s">
        <v>2844</v>
      </c>
      <c r="F456" s="66" t="s">
        <v>2845</v>
      </c>
      <c r="G456" s="94" t="s">
        <v>2846</v>
      </c>
      <c r="H456" s="94" t="s">
        <v>2847</v>
      </c>
      <c r="I456" s="64">
        <v>3778</v>
      </c>
      <c r="J456" s="65">
        <v>0.77222222222222225</v>
      </c>
      <c r="K456" s="66" t="s">
        <v>2848</v>
      </c>
      <c r="L456" s="66" t="s">
        <v>2849</v>
      </c>
      <c r="M456" s="94" t="s">
        <v>2850</v>
      </c>
      <c r="N456" s="94" t="s">
        <v>2851</v>
      </c>
      <c r="O456" s="64">
        <v>3774</v>
      </c>
      <c r="P456" s="83">
        <v>1.4583333333333393E-2</v>
      </c>
      <c r="Q456" s="84">
        <v>1.4583333329937886E-2</v>
      </c>
      <c r="R456" s="85">
        <v>3.0704850169294646</v>
      </c>
      <c r="S456" s="86">
        <v>31</v>
      </c>
      <c r="T456" s="97">
        <v>4</v>
      </c>
      <c r="U456" s="88" t="s">
        <v>2835</v>
      </c>
      <c r="V456" s="66" t="s">
        <v>2754</v>
      </c>
      <c r="W456" s="89">
        <v>36</v>
      </c>
      <c r="X456" s="88">
        <v>6560</v>
      </c>
      <c r="Y456" s="183">
        <v>9</v>
      </c>
      <c r="Z456" s="91" t="s">
        <v>797</v>
      </c>
      <c r="AA456" s="66" t="s">
        <v>778</v>
      </c>
      <c r="AB456" s="69" t="s">
        <v>1172</v>
      </c>
      <c r="AC456" s="69" t="s">
        <v>95</v>
      </c>
      <c r="AD456" s="92"/>
      <c r="AE456" s="69">
        <v>4</v>
      </c>
      <c r="AF456" s="177" t="s">
        <v>780</v>
      </c>
      <c r="AG456" s="94">
        <v>12</v>
      </c>
      <c r="AH456" s="64" t="s">
        <v>781</v>
      </c>
      <c r="AI456" s="95"/>
      <c r="AJ456" s="255"/>
      <c r="AK456" s="68"/>
    </row>
    <row r="457" spans="1:37">
      <c r="A457" s="82">
        <v>40779</v>
      </c>
      <c r="B457" s="66" t="s">
        <v>330</v>
      </c>
      <c r="C457" s="64" t="s">
        <v>76</v>
      </c>
      <c r="D457" s="65">
        <v>0.77222222222222225</v>
      </c>
      <c r="E457" s="66" t="s">
        <v>2848</v>
      </c>
      <c r="F457" s="66" t="s">
        <v>2849</v>
      </c>
      <c r="G457" s="94" t="s">
        <v>2850</v>
      </c>
      <c r="H457" s="94" t="s">
        <v>2851</v>
      </c>
      <c r="I457" s="64">
        <v>3774</v>
      </c>
      <c r="J457" s="65">
        <v>0.78819444444444453</v>
      </c>
      <c r="K457" s="66" t="s">
        <v>2852</v>
      </c>
      <c r="L457" s="66" t="s">
        <v>2853</v>
      </c>
      <c r="M457" s="94" t="s">
        <v>2854</v>
      </c>
      <c r="N457" s="94" t="s">
        <v>2855</v>
      </c>
      <c r="O457" s="64">
        <v>3781</v>
      </c>
      <c r="P457" s="83">
        <v>1.5972222222222276E-2</v>
      </c>
      <c r="Q457" s="84">
        <v>1.5972222223354038E-2</v>
      </c>
      <c r="R457" s="85">
        <v>3.2121192152960609</v>
      </c>
      <c r="S457" s="86">
        <v>32</v>
      </c>
      <c r="T457" s="97">
        <v>4</v>
      </c>
      <c r="U457" s="88" t="s">
        <v>2835</v>
      </c>
      <c r="V457" s="66" t="s">
        <v>2754</v>
      </c>
      <c r="W457" s="89">
        <v>36</v>
      </c>
      <c r="X457" s="88">
        <v>6560</v>
      </c>
      <c r="Y457" s="183">
        <v>9</v>
      </c>
      <c r="Z457" s="91" t="s">
        <v>797</v>
      </c>
      <c r="AA457" s="66" t="s">
        <v>778</v>
      </c>
      <c r="AB457" s="69" t="s">
        <v>780</v>
      </c>
      <c r="AC457" s="69" t="s">
        <v>95</v>
      </c>
      <c r="AD457" s="92"/>
      <c r="AE457" s="69">
        <v>4</v>
      </c>
      <c r="AF457" s="93" t="s">
        <v>780</v>
      </c>
      <c r="AG457" s="94">
        <v>16</v>
      </c>
      <c r="AH457" s="64" t="s">
        <v>1230</v>
      </c>
      <c r="AI457" s="95"/>
      <c r="AJ457" s="255"/>
      <c r="AK457" s="68"/>
    </row>
    <row r="458" spans="1:37">
      <c r="A458" s="82">
        <v>40779</v>
      </c>
      <c r="B458" s="66" t="s">
        <v>394</v>
      </c>
      <c r="C458" s="64" t="s">
        <v>76</v>
      </c>
      <c r="D458" s="65">
        <v>0.78819444444444453</v>
      </c>
      <c r="E458" s="66" t="s">
        <v>2852</v>
      </c>
      <c r="F458" s="66" t="s">
        <v>2853</v>
      </c>
      <c r="G458" s="94" t="s">
        <v>2854</v>
      </c>
      <c r="H458" s="94" t="s">
        <v>2855</v>
      </c>
      <c r="I458" s="64">
        <v>3781</v>
      </c>
      <c r="J458" s="65">
        <v>0.81805555555555554</v>
      </c>
      <c r="K458" s="66" t="s">
        <v>2856</v>
      </c>
      <c r="L458" s="66" t="s">
        <v>2857</v>
      </c>
      <c r="M458" s="94" t="s">
        <v>2858</v>
      </c>
      <c r="N458" s="94" t="s">
        <v>2859</v>
      </c>
      <c r="O458" s="64">
        <v>3767</v>
      </c>
      <c r="P458" s="83">
        <v>2.9861111111111005E-2</v>
      </c>
      <c r="Q458" s="84">
        <v>2.9861111113859806E-2</v>
      </c>
      <c r="R458" s="85">
        <v>5.7071859763891144</v>
      </c>
      <c r="S458" s="86">
        <v>35</v>
      </c>
      <c r="T458" s="97">
        <v>5</v>
      </c>
      <c r="U458" s="88" t="s">
        <v>2835</v>
      </c>
      <c r="V458" s="66" t="s">
        <v>2754</v>
      </c>
      <c r="W458" s="89">
        <v>36</v>
      </c>
      <c r="X458" s="88">
        <v>6560</v>
      </c>
      <c r="Y458" s="183">
        <v>9</v>
      </c>
      <c r="Z458" s="91" t="s">
        <v>797</v>
      </c>
      <c r="AA458" s="66" t="s">
        <v>778</v>
      </c>
      <c r="AB458" s="69" t="s">
        <v>780</v>
      </c>
      <c r="AC458" s="69" t="s">
        <v>95</v>
      </c>
      <c r="AD458" s="92"/>
      <c r="AE458" s="69">
        <v>4</v>
      </c>
      <c r="AF458" s="177" t="s">
        <v>780</v>
      </c>
      <c r="AG458" s="94">
        <v>15</v>
      </c>
      <c r="AH458" s="64" t="s">
        <v>1230</v>
      </c>
      <c r="AI458" s="95"/>
      <c r="AJ458" s="255"/>
      <c r="AK458" s="68"/>
    </row>
    <row r="459" spans="1:37">
      <c r="A459" s="82">
        <v>40779</v>
      </c>
      <c r="B459" s="66" t="s">
        <v>394</v>
      </c>
      <c r="C459" s="64" t="s">
        <v>2860</v>
      </c>
      <c r="D459" s="65">
        <v>0.81805555555555554</v>
      </c>
      <c r="E459" s="66" t="s">
        <v>2856</v>
      </c>
      <c r="F459" s="66" t="s">
        <v>2857</v>
      </c>
      <c r="G459" s="94" t="s">
        <v>2858</v>
      </c>
      <c r="H459" s="94" t="s">
        <v>2859</v>
      </c>
      <c r="I459" s="64">
        <v>3767</v>
      </c>
      <c r="J459" s="65">
        <v>0.83472222222222225</v>
      </c>
      <c r="K459" s="66" t="s">
        <v>2861</v>
      </c>
      <c r="L459" s="66" t="s">
        <v>2862</v>
      </c>
      <c r="M459" s="94" t="s">
        <v>2863</v>
      </c>
      <c r="N459" s="94" t="s">
        <v>2864</v>
      </c>
      <c r="O459" s="64">
        <v>3770</v>
      </c>
      <c r="P459" s="83">
        <v>1.6666666666666718E-2</v>
      </c>
      <c r="Q459" s="84">
        <v>1.6666666662786156E-2</v>
      </c>
      <c r="R459" s="85">
        <v>3.2951803484822904</v>
      </c>
      <c r="S459" s="86">
        <v>35</v>
      </c>
      <c r="T459" s="97">
        <v>4</v>
      </c>
      <c r="U459" s="88" t="s">
        <v>2835</v>
      </c>
      <c r="V459" s="66" t="s">
        <v>2754</v>
      </c>
      <c r="W459" s="89">
        <v>36</v>
      </c>
      <c r="X459" s="88">
        <v>6560</v>
      </c>
      <c r="Y459" s="183">
        <v>9</v>
      </c>
      <c r="Z459" s="91" t="s">
        <v>797</v>
      </c>
      <c r="AA459" s="66" t="s">
        <v>778</v>
      </c>
      <c r="AB459" s="69" t="s">
        <v>780</v>
      </c>
      <c r="AC459" s="69" t="s">
        <v>95</v>
      </c>
      <c r="AD459" s="92"/>
      <c r="AE459" s="69">
        <v>4</v>
      </c>
      <c r="AF459" s="177" t="s">
        <v>780</v>
      </c>
      <c r="AG459" s="94">
        <v>14</v>
      </c>
      <c r="AH459" s="64" t="s">
        <v>849</v>
      </c>
      <c r="AI459" s="179"/>
      <c r="AJ459" s="255"/>
      <c r="AK459" s="68"/>
    </row>
    <row r="460" spans="1:37">
      <c r="A460" s="82">
        <v>40779</v>
      </c>
      <c r="B460" s="66" t="s">
        <v>2732</v>
      </c>
      <c r="C460" s="64" t="s">
        <v>2860</v>
      </c>
      <c r="D460" s="65">
        <v>0.83472222222222225</v>
      </c>
      <c r="E460" s="66" t="s">
        <v>2861</v>
      </c>
      <c r="F460" s="66" t="s">
        <v>2862</v>
      </c>
      <c r="G460" s="94" t="s">
        <v>2863</v>
      </c>
      <c r="H460" s="94" t="s">
        <v>2864</v>
      </c>
      <c r="I460" s="64">
        <v>3770</v>
      </c>
      <c r="J460" s="65">
        <v>0.85555555555555562</v>
      </c>
      <c r="K460" s="66" t="s">
        <v>2865</v>
      </c>
      <c r="L460" s="66" t="s">
        <v>2866</v>
      </c>
      <c r="M460" s="94" t="s">
        <v>2867</v>
      </c>
      <c r="N460" s="94" t="s">
        <v>2868</v>
      </c>
      <c r="O460" s="64">
        <v>3770</v>
      </c>
      <c r="P460" s="83">
        <v>2.083333333333337E-2</v>
      </c>
      <c r="Q460" s="84">
        <v>2.0833333335758653E-2</v>
      </c>
      <c r="R460" s="85">
        <v>4.1450640891387769</v>
      </c>
      <c r="S460" s="86">
        <v>35</v>
      </c>
      <c r="T460" s="97">
        <v>4</v>
      </c>
      <c r="U460" s="88" t="s">
        <v>2835</v>
      </c>
      <c r="V460" s="66" t="s">
        <v>2754</v>
      </c>
      <c r="W460" s="89">
        <v>36</v>
      </c>
      <c r="X460" s="88">
        <v>6560</v>
      </c>
      <c r="Y460" s="183">
        <v>9</v>
      </c>
      <c r="Z460" s="91" t="s">
        <v>797</v>
      </c>
      <c r="AA460" s="66" t="s">
        <v>778</v>
      </c>
      <c r="AB460" s="69" t="s">
        <v>780</v>
      </c>
      <c r="AC460" s="69" t="s">
        <v>95</v>
      </c>
      <c r="AD460" s="92"/>
      <c r="AE460" s="69">
        <v>4</v>
      </c>
      <c r="AF460" s="177" t="s">
        <v>780</v>
      </c>
      <c r="AG460" s="94">
        <v>14</v>
      </c>
      <c r="AH460" s="64" t="s">
        <v>849</v>
      </c>
      <c r="AI460" s="95"/>
      <c r="AJ460" s="255"/>
      <c r="AK460" s="68"/>
    </row>
    <row r="461" spans="1:37">
      <c r="A461" s="82">
        <v>40779</v>
      </c>
      <c r="B461" s="66" t="s">
        <v>2732</v>
      </c>
      <c r="C461" s="64" t="s">
        <v>2860</v>
      </c>
      <c r="D461" s="65">
        <v>0.85555555555555562</v>
      </c>
      <c r="E461" s="66" t="s">
        <v>2865</v>
      </c>
      <c r="F461" s="66" t="s">
        <v>2866</v>
      </c>
      <c r="G461" s="94" t="s">
        <v>2867</v>
      </c>
      <c r="H461" s="94" t="s">
        <v>2868</v>
      </c>
      <c r="I461" s="64">
        <v>3770</v>
      </c>
      <c r="J461" s="65">
        <v>0.87430555555555556</v>
      </c>
      <c r="K461" s="66" t="s">
        <v>2869</v>
      </c>
      <c r="L461" s="66" t="s">
        <v>2870</v>
      </c>
      <c r="M461" s="94" t="s">
        <v>2871</v>
      </c>
      <c r="N461" s="94" t="s">
        <v>2872</v>
      </c>
      <c r="O461" s="64">
        <v>3763</v>
      </c>
      <c r="P461" s="83">
        <v>1.8749999999999933E-2</v>
      </c>
      <c r="Q461" s="84">
        <v>1.8749999995634425E-2</v>
      </c>
      <c r="R461" s="85">
        <v>3.1041595797985031</v>
      </c>
      <c r="S461" s="86">
        <v>42</v>
      </c>
      <c r="T461" s="97">
        <v>4</v>
      </c>
      <c r="U461" s="88" t="s">
        <v>2835</v>
      </c>
      <c r="V461" s="66" t="s">
        <v>2754</v>
      </c>
      <c r="W461" s="89">
        <v>36</v>
      </c>
      <c r="X461" s="88">
        <v>6560</v>
      </c>
      <c r="Y461" s="183">
        <v>9</v>
      </c>
      <c r="Z461" s="91" t="s">
        <v>797</v>
      </c>
      <c r="AA461" s="66" t="s">
        <v>778</v>
      </c>
      <c r="AB461" s="69" t="s">
        <v>780</v>
      </c>
      <c r="AC461" s="69" t="s">
        <v>95</v>
      </c>
      <c r="AD461" s="92"/>
      <c r="AE461" s="69">
        <v>4</v>
      </c>
      <c r="AF461" s="177" t="s">
        <v>780</v>
      </c>
      <c r="AG461" s="94">
        <v>14</v>
      </c>
      <c r="AH461" s="64" t="s">
        <v>849</v>
      </c>
      <c r="AI461" s="95"/>
      <c r="AJ461" s="255"/>
      <c r="AK461" s="68"/>
    </row>
    <row r="462" spans="1:37">
      <c r="A462" s="82">
        <v>40779</v>
      </c>
      <c r="B462" s="66" t="s">
        <v>181</v>
      </c>
      <c r="C462" s="64" t="s">
        <v>76</v>
      </c>
      <c r="D462" s="65">
        <v>0.87430555555555556</v>
      </c>
      <c r="E462" s="66" t="s">
        <v>2869</v>
      </c>
      <c r="F462" s="66" t="s">
        <v>2870</v>
      </c>
      <c r="G462" s="94" t="s">
        <v>2871</v>
      </c>
      <c r="H462" s="94" t="s">
        <v>2872</v>
      </c>
      <c r="I462" s="64">
        <v>3763</v>
      </c>
      <c r="J462" s="65">
        <v>0.89583333333333337</v>
      </c>
      <c r="K462" s="66" t="s">
        <v>2873</v>
      </c>
      <c r="L462" s="66" t="s">
        <v>2874</v>
      </c>
      <c r="M462" s="94" t="s">
        <v>2875</v>
      </c>
      <c r="N462" s="94" t="s">
        <v>2876</v>
      </c>
      <c r="O462" s="64">
        <v>3767</v>
      </c>
      <c r="P462" s="83">
        <v>2.1527777777777812E-2</v>
      </c>
      <c r="Q462" s="84">
        <v>2.1527777782466728E-2</v>
      </c>
      <c r="R462" s="85">
        <v>3.9347696043321418</v>
      </c>
      <c r="S462" s="86">
        <v>42</v>
      </c>
      <c r="T462" s="97">
        <v>4</v>
      </c>
      <c r="U462" s="88" t="s">
        <v>2835</v>
      </c>
      <c r="V462" s="66" t="s">
        <v>2754</v>
      </c>
      <c r="W462" s="89">
        <v>36</v>
      </c>
      <c r="X462" s="88">
        <v>6560</v>
      </c>
      <c r="Y462" s="183">
        <v>9</v>
      </c>
      <c r="Z462" s="91" t="s">
        <v>95</v>
      </c>
      <c r="AA462" s="66" t="s">
        <v>778</v>
      </c>
      <c r="AB462" s="69" t="s">
        <v>889</v>
      </c>
      <c r="AC462" s="69" t="s">
        <v>95</v>
      </c>
      <c r="AD462" s="92"/>
      <c r="AE462" s="69">
        <v>3</v>
      </c>
      <c r="AF462" s="93" t="s">
        <v>780</v>
      </c>
      <c r="AG462" s="94">
        <v>10</v>
      </c>
      <c r="AH462" s="64" t="s">
        <v>849</v>
      </c>
      <c r="AI462" s="95"/>
      <c r="AJ462" s="255"/>
      <c r="AK462" s="68"/>
    </row>
    <row r="463" spans="1:37">
      <c r="A463" s="82">
        <v>40779</v>
      </c>
      <c r="B463" s="66" t="s">
        <v>181</v>
      </c>
      <c r="C463" s="64" t="s">
        <v>76</v>
      </c>
      <c r="D463" s="65">
        <v>0.89583333333333337</v>
      </c>
      <c r="E463" s="66" t="s">
        <v>2873</v>
      </c>
      <c r="F463" s="66" t="s">
        <v>2874</v>
      </c>
      <c r="G463" s="94" t="s">
        <v>2875</v>
      </c>
      <c r="H463" s="94" t="s">
        <v>2876</v>
      </c>
      <c r="I463" s="64">
        <v>3767</v>
      </c>
      <c r="J463" s="65">
        <v>0.91805555555555562</v>
      </c>
      <c r="K463" s="66" t="s">
        <v>2877</v>
      </c>
      <c r="L463" s="66" t="s">
        <v>2878</v>
      </c>
      <c r="M463" s="94" t="s">
        <v>2879</v>
      </c>
      <c r="N463" s="94" t="s">
        <v>2880</v>
      </c>
      <c r="O463" s="64">
        <v>3768</v>
      </c>
      <c r="P463" s="83">
        <v>2.2222222222222254E-2</v>
      </c>
      <c r="Q463" s="84">
        <v>2.2222222221898846E-2</v>
      </c>
      <c r="R463" s="85">
        <v>4.6439655765596068</v>
      </c>
      <c r="S463" s="86">
        <v>43</v>
      </c>
      <c r="T463" s="97">
        <v>4</v>
      </c>
      <c r="U463" s="88" t="s">
        <v>2835</v>
      </c>
      <c r="V463" s="66" t="s">
        <v>2754</v>
      </c>
      <c r="W463" s="89">
        <v>36</v>
      </c>
      <c r="X463" s="88">
        <v>6560</v>
      </c>
      <c r="Y463" s="183">
        <v>9</v>
      </c>
      <c r="Z463" s="91" t="s">
        <v>95</v>
      </c>
      <c r="AA463" s="66" t="s">
        <v>778</v>
      </c>
      <c r="AB463" s="69" t="s">
        <v>889</v>
      </c>
      <c r="AC463" s="69" t="s">
        <v>95</v>
      </c>
      <c r="AD463" s="92"/>
      <c r="AE463" s="69">
        <v>3</v>
      </c>
      <c r="AF463" s="93" t="s">
        <v>780</v>
      </c>
      <c r="AG463" s="94">
        <v>11</v>
      </c>
      <c r="AH463" s="64" t="s">
        <v>2493</v>
      </c>
      <c r="AI463" s="95"/>
      <c r="AJ463" s="255"/>
      <c r="AK463" s="68"/>
    </row>
    <row r="464" spans="1:37">
      <c r="A464" s="82">
        <v>40779</v>
      </c>
      <c r="B464" s="66" t="s">
        <v>181</v>
      </c>
      <c r="C464" s="64" t="s">
        <v>76</v>
      </c>
      <c r="D464" s="65">
        <v>0.91805555555555562</v>
      </c>
      <c r="E464" s="66" t="s">
        <v>2877</v>
      </c>
      <c r="F464" s="66" t="s">
        <v>2878</v>
      </c>
      <c r="G464" s="94" t="s">
        <v>2879</v>
      </c>
      <c r="H464" s="94" t="s">
        <v>2880</v>
      </c>
      <c r="I464" s="64">
        <v>3768</v>
      </c>
      <c r="J464" s="65">
        <v>0.93541666666666667</v>
      </c>
      <c r="K464" s="66" t="s">
        <v>2881</v>
      </c>
      <c r="L464" s="66" t="s">
        <v>2882</v>
      </c>
      <c r="M464" s="94" t="s">
        <v>2883</v>
      </c>
      <c r="N464" s="94" t="s">
        <v>2884</v>
      </c>
      <c r="O464" s="64">
        <v>3761</v>
      </c>
      <c r="P464" s="83">
        <v>1.7361111111111049E-2</v>
      </c>
      <c r="Q464" s="84">
        <v>1.7361111109494232E-2</v>
      </c>
      <c r="R464" s="85">
        <v>3.1725089804863864</v>
      </c>
      <c r="S464" s="86">
        <v>46</v>
      </c>
      <c r="T464" s="97">
        <v>4.5</v>
      </c>
      <c r="U464" s="88" t="s">
        <v>2835</v>
      </c>
      <c r="V464" s="66" t="s">
        <v>2754</v>
      </c>
      <c r="W464" s="89">
        <v>36</v>
      </c>
      <c r="X464" s="88">
        <v>6560</v>
      </c>
      <c r="Y464" s="183">
        <v>9</v>
      </c>
      <c r="Z464" s="91" t="s">
        <v>95</v>
      </c>
      <c r="AA464" s="66" t="s">
        <v>778</v>
      </c>
      <c r="AB464" s="69" t="s">
        <v>889</v>
      </c>
      <c r="AC464" s="69" t="s">
        <v>95</v>
      </c>
      <c r="AD464" s="92"/>
      <c r="AE464" s="69">
        <v>3</v>
      </c>
      <c r="AF464" s="93" t="s">
        <v>780</v>
      </c>
      <c r="AG464" s="94">
        <v>11</v>
      </c>
      <c r="AH464" s="64" t="s">
        <v>2493</v>
      </c>
      <c r="AI464" s="95"/>
      <c r="AJ464" s="255"/>
      <c r="AK464" s="68"/>
    </row>
    <row r="465" spans="1:37">
      <c r="A465" s="82">
        <v>40779</v>
      </c>
      <c r="B465" s="66" t="s">
        <v>181</v>
      </c>
      <c r="C465" s="64" t="s">
        <v>76</v>
      </c>
      <c r="D465" s="65">
        <v>0.93541666666666667</v>
      </c>
      <c r="E465" s="66" t="s">
        <v>2881</v>
      </c>
      <c r="F465" s="66" t="s">
        <v>2882</v>
      </c>
      <c r="G465" s="94" t="s">
        <v>2883</v>
      </c>
      <c r="H465" s="94" t="s">
        <v>2884</v>
      </c>
      <c r="I465" s="64">
        <v>3761</v>
      </c>
      <c r="J465" s="65">
        <v>0.95138888888888884</v>
      </c>
      <c r="K465" s="66" t="s">
        <v>2885</v>
      </c>
      <c r="L465" s="66" t="s">
        <v>2886</v>
      </c>
      <c r="M465" s="94" t="s">
        <v>2887</v>
      </c>
      <c r="N465" s="94" t="s">
        <v>2888</v>
      </c>
      <c r="O465" s="64">
        <v>3761</v>
      </c>
      <c r="P465" s="83">
        <v>1.5972222222222165E-2</v>
      </c>
      <c r="Q465" s="84">
        <v>1.5972222223354038E-2</v>
      </c>
      <c r="R465" s="85">
        <v>3.5201232007936087</v>
      </c>
      <c r="S465" s="86">
        <v>45</v>
      </c>
      <c r="T465" s="97">
        <v>5</v>
      </c>
      <c r="U465" s="88" t="s">
        <v>2835</v>
      </c>
      <c r="V465" s="66" t="s">
        <v>2754</v>
      </c>
      <c r="W465" s="89">
        <v>36</v>
      </c>
      <c r="X465" s="88">
        <v>6560</v>
      </c>
      <c r="Y465" s="183">
        <v>9</v>
      </c>
      <c r="Z465" s="91" t="s">
        <v>95</v>
      </c>
      <c r="AA465" s="66" t="s">
        <v>778</v>
      </c>
      <c r="AB465" s="69" t="s">
        <v>889</v>
      </c>
      <c r="AC465" s="69" t="s">
        <v>95</v>
      </c>
      <c r="AD465" s="92"/>
      <c r="AE465" s="69">
        <v>3</v>
      </c>
      <c r="AF465" s="177" t="s">
        <v>780</v>
      </c>
      <c r="AG465" s="94">
        <v>9</v>
      </c>
      <c r="AH465" s="64" t="s">
        <v>2214</v>
      </c>
      <c r="AI465" s="95"/>
      <c r="AJ465" s="255"/>
      <c r="AK465" s="68"/>
    </row>
    <row r="466" spans="1:37">
      <c r="A466" s="82">
        <v>40779</v>
      </c>
      <c r="B466" s="66" t="s">
        <v>147</v>
      </c>
      <c r="C466" s="64" t="s">
        <v>395</v>
      </c>
      <c r="D466" s="65">
        <v>0.95138888888888884</v>
      </c>
      <c r="E466" s="66" t="s">
        <v>2885</v>
      </c>
      <c r="F466" s="66" t="s">
        <v>2886</v>
      </c>
      <c r="G466" s="94" t="s">
        <v>2887</v>
      </c>
      <c r="H466" s="94" t="s">
        <v>2888</v>
      </c>
      <c r="I466" s="64">
        <v>3761</v>
      </c>
      <c r="J466" s="65">
        <v>0.99305555555555547</v>
      </c>
      <c r="K466" s="66" t="s">
        <v>2889</v>
      </c>
      <c r="L466" s="66" t="s">
        <v>2890</v>
      </c>
      <c r="M466" s="94" t="s">
        <v>2891</v>
      </c>
      <c r="N466" s="94" t="s">
        <v>2892</v>
      </c>
      <c r="O466" s="64">
        <v>3760</v>
      </c>
      <c r="P466" s="83">
        <v>4.166666666666663E-2</v>
      </c>
      <c r="Q466" s="84">
        <v>6.9444443943211809E-4</v>
      </c>
      <c r="R466" s="85">
        <v>5.6173080262883275</v>
      </c>
      <c r="S466" s="86">
        <v>47</v>
      </c>
      <c r="T466" s="97">
        <v>5</v>
      </c>
      <c r="U466" s="88"/>
      <c r="V466" s="66"/>
      <c r="W466" s="89">
        <v>36</v>
      </c>
      <c r="X466" s="88">
        <v>6340</v>
      </c>
      <c r="Y466" s="183">
        <v>9</v>
      </c>
      <c r="Z466" s="91" t="s">
        <v>95</v>
      </c>
      <c r="AA466" s="66" t="s">
        <v>778</v>
      </c>
      <c r="AB466" s="69" t="s">
        <v>889</v>
      </c>
      <c r="AC466" s="69" t="s">
        <v>95</v>
      </c>
      <c r="AD466" s="92"/>
      <c r="AE466" s="69">
        <v>3</v>
      </c>
      <c r="AF466" s="177" t="s">
        <v>780</v>
      </c>
      <c r="AG466" s="94">
        <v>15</v>
      </c>
      <c r="AH466" s="64" t="s">
        <v>1943</v>
      </c>
      <c r="AI466" s="95"/>
      <c r="AJ466" s="255"/>
      <c r="AK466" s="68"/>
    </row>
    <row r="467" spans="1:37">
      <c r="A467" s="82">
        <v>40779</v>
      </c>
      <c r="B467" s="66" t="s">
        <v>147</v>
      </c>
      <c r="C467" s="64" t="s">
        <v>76</v>
      </c>
      <c r="D467" s="65">
        <v>0.99305555555555547</v>
      </c>
      <c r="E467" s="66" t="s">
        <v>2889</v>
      </c>
      <c r="F467" s="66" t="s">
        <v>2890</v>
      </c>
      <c r="G467" s="94" t="s">
        <v>2891</v>
      </c>
      <c r="H467" s="94" t="s">
        <v>2892</v>
      </c>
      <c r="I467" s="64">
        <v>3760</v>
      </c>
      <c r="J467" s="65">
        <v>0.99930555555555556</v>
      </c>
      <c r="K467" s="66" t="s">
        <v>2893</v>
      </c>
      <c r="L467" s="66" t="s">
        <v>2894</v>
      </c>
      <c r="M467" s="94" t="s">
        <v>2895</v>
      </c>
      <c r="N467" s="94" t="s">
        <v>2896</v>
      </c>
      <c r="O467" s="64">
        <v>3759</v>
      </c>
      <c r="P467" s="83">
        <v>6.2500000000000888E-3</v>
      </c>
      <c r="Q467" s="84">
        <v>0</v>
      </c>
      <c r="R467" s="85">
        <v>2.944437959414469</v>
      </c>
      <c r="S467" s="86">
        <v>128</v>
      </c>
      <c r="T467" s="97">
        <v>4</v>
      </c>
      <c r="U467" s="88"/>
      <c r="V467" s="66" t="s">
        <v>2897</v>
      </c>
      <c r="W467" s="89">
        <v>36</v>
      </c>
      <c r="X467" s="88">
        <v>6340</v>
      </c>
      <c r="Y467" s="183">
        <v>9</v>
      </c>
      <c r="Z467" s="91" t="s">
        <v>95</v>
      </c>
      <c r="AA467" s="66" t="s">
        <v>778</v>
      </c>
      <c r="AB467" s="69">
        <v>4</v>
      </c>
      <c r="AC467" s="69" t="s">
        <v>95</v>
      </c>
      <c r="AD467" s="92"/>
      <c r="AE467" s="69">
        <v>3</v>
      </c>
      <c r="AF467" s="177" t="s">
        <v>780</v>
      </c>
      <c r="AG467" s="94">
        <v>18</v>
      </c>
      <c r="AH467" s="64" t="s">
        <v>1943</v>
      </c>
      <c r="AI467" s="95"/>
      <c r="AJ467" s="255"/>
      <c r="AK467" s="68"/>
    </row>
    <row r="468" spans="1:37">
      <c r="A468" s="82">
        <v>40780</v>
      </c>
      <c r="B468" s="66" t="s">
        <v>137</v>
      </c>
      <c r="C468" s="64" t="s">
        <v>76</v>
      </c>
      <c r="D468" s="65">
        <v>0</v>
      </c>
      <c r="E468" s="66" t="s">
        <v>2893</v>
      </c>
      <c r="F468" s="66" t="s">
        <v>2894</v>
      </c>
      <c r="G468" s="94" t="s">
        <v>2895</v>
      </c>
      <c r="H468" s="94" t="s">
        <v>2896</v>
      </c>
      <c r="I468" s="64">
        <v>3759</v>
      </c>
      <c r="J468" s="65">
        <v>1.9444444444444445E-2</v>
      </c>
      <c r="K468" s="66" t="s">
        <v>2898</v>
      </c>
      <c r="L468" s="66" t="s">
        <v>2899</v>
      </c>
      <c r="M468" s="94" t="s">
        <v>2900</v>
      </c>
      <c r="N468" s="94" t="s">
        <v>2901</v>
      </c>
      <c r="O468" s="64">
        <v>3764</v>
      </c>
      <c r="P468" s="83"/>
      <c r="Q468" s="84"/>
      <c r="R468" s="85">
        <v>3.3759294706170242</v>
      </c>
      <c r="S468" s="86">
        <v>161</v>
      </c>
      <c r="T468" s="97">
        <v>4</v>
      </c>
      <c r="U468" s="88"/>
      <c r="V468" s="66" t="s">
        <v>2902</v>
      </c>
      <c r="W468" s="89">
        <v>36</v>
      </c>
      <c r="X468" s="88">
        <v>6520</v>
      </c>
      <c r="Y468" s="183">
        <v>9</v>
      </c>
      <c r="Z468" s="91" t="s">
        <v>797</v>
      </c>
      <c r="AA468" s="66" t="s">
        <v>778</v>
      </c>
      <c r="AB468" s="69">
        <v>4</v>
      </c>
      <c r="AC468" s="69" t="s">
        <v>95</v>
      </c>
      <c r="AD468" s="92"/>
      <c r="AE468" s="69">
        <v>4</v>
      </c>
      <c r="AF468" s="177" t="s">
        <v>780</v>
      </c>
      <c r="AG468" s="94">
        <v>15</v>
      </c>
      <c r="AH468" s="64" t="s">
        <v>1943</v>
      </c>
      <c r="AI468" s="95"/>
      <c r="AJ468" s="255"/>
      <c r="AK468" s="68"/>
    </row>
    <row r="469" spans="1:37" ht="39">
      <c r="A469" s="82">
        <v>40780</v>
      </c>
      <c r="B469" s="66" t="s">
        <v>137</v>
      </c>
      <c r="C469" s="64" t="s">
        <v>76</v>
      </c>
      <c r="D469" s="65">
        <v>1.9444444444444445E-2</v>
      </c>
      <c r="E469" s="66" t="s">
        <v>2898</v>
      </c>
      <c r="F469" s="66" t="s">
        <v>2899</v>
      </c>
      <c r="G469" s="94" t="s">
        <v>2900</v>
      </c>
      <c r="H469" s="94" t="s">
        <v>2901</v>
      </c>
      <c r="I469" s="64">
        <v>3764</v>
      </c>
      <c r="J469" s="65">
        <v>3.888888888888889E-2</v>
      </c>
      <c r="K469" s="66" t="s">
        <v>2903</v>
      </c>
      <c r="L469" s="66" t="s">
        <v>2904</v>
      </c>
      <c r="M469" s="94" t="s">
        <v>2905</v>
      </c>
      <c r="N469" s="94" t="s">
        <v>2906</v>
      </c>
      <c r="O469" s="64">
        <v>3758</v>
      </c>
      <c r="P469" s="83"/>
      <c r="Q469" s="84"/>
      <c r="R469" s="85">
        <v>3.5416365321147758</v>
      </c>
      <c r="S469" s="86">
        <v>248</v>
      </c>
      <c r="T469" s="97">
        <v>4</v>
      </c>
      <c r="U469" s="88" t="s">
        <v>2907</v>
      </c>
      <c r="V469" s="66" t="s">
        <v>2754</v>
      </c>
      <c r="W469" s="89">
        <v>36</v>
      </c>
      <c r="X469" s="88">
        <v>6520</v>
      </c>
      <c r="Y469" s="183">
        <v>9</v>
      </c>
      <c r="Z469" s="91" t="s">
        <v>797</v>
      </c>
      <c r="AA469" s="66" t="s">
        <v>778</v>
      </c>
      <c r="AB469" s="69">
        <v>4</v>
      </c>
      <c r="AC469" s="69" t="s">
        <v>95</v>
      </c>
      <c r="AD469" s="92"/>
      <c r="AE469" s="69">
        <v>4</v>
      </c>
      <c r="AF469" s="177" t="s">
        <v>780</v>
      </c>
      <c r="AG469" s="94">
        <v>20</v>
      </c>
      <c r="AH469" s="64" t="s">
        <v>1943</v>
      </c>
      <c r="AI469" s="95">
        <v>38</v>
      </c>
      <c r="AJ469" s="255" t="s">
        <v>418</v>
      </c>
      <c r="AK469" s="68"/>
    </row>
    <row r="470" spans="1:37">
      <c r="A470" s="82">
        <v>40780</v>
      </c>
      <c r="B470" s="66" t="s">
        <v>253</v>
      </c>
      <c r="C470" s="64" t="s">
        <v>76</v>
      </c>
      <c r="D470" s="65">
        <v>3.888888888888889E-2</v>
      </c>
      <c r="E470" s="66" t="s">
        <v>2903</v>
      </c>
      <c r="F470" s="66" t="s">
        <v>2904</v>
      </c>
      <c r="G470" s="94" t="s">
        <v>2905</v>
      </c>
      <c r="H470" s="94" t="s">
        <v>2906</v>
      </c>
      <c r="I470" s="64">
        <v>3758</v>
      </c>
      <c r="J470" s="65">
        <v>7.013888888888889E-2</v>
      </c>
      <c r="K470" s="66" t="s">
        <v>2908</v>
      </c>
      <c r="L470" s="66" t="s">
        <v>2909</v>
      </c>
      <c r="M470" s="94" t="s">
        <v>2910</v>
      </c>
      <c r="N470" s="94" t="s">
        <v>2911</v>
      </c>
      <c r="O470" s="64">
        <v>3760</v>
      </c>
      <c r="P470" s="83">
        <v>3.125E-2</v>
      </c>
      <c r="Q470" s="84">
        <v>3.125E-2</v>
      </c>
      <c r="R470" s="85">
        <v>5.9948849358646124</v>
      </c>
      <c r="S470" s="86">
        <v>251</v>
      </c>
      <c r="T470" s="97">
        <v>4</v>
      </c>
      <c r="U470" s="88" t="s">
        <v>2912</v>
      </c>
      <c r="V470" s="66" t="s">
        <v>2754</v>
      </c>
      <c r="W470" s="89">
        <v>36</v>
      </c>
      <c r="X470" s="88">
        <v>6520</v>
      </c>
      <c r="Y470" s="183">
        <v>9</v>
      </c>
      <c r="Z470" s="91" t="s">
        <v>797</v>
      </c>
      <c r="AA470" s="66" t="s">
        <v>778</v>
      </c>
      <c r="AB470" s="69">
        <v>5</v>
      </c>
      <c r="AC470" s="69" t="s">
        <v>95</v>
      </c>
      <c r="AD470" s="92"/>
      <c r="AE470" s="69">
        <v>4</v>
      </c>
      <c r="AF470" s="93" t="s">
        <v>780</v>
      </c>
      <c r="AG470" s="94">
        <v>16</v>
      </c>
      <c r="AH470" s="64" t="s">
        <v>2214</v>
      </c>
      <c r="AI470" s="95"/>
      <c r="AJ470" s="178"/>
      <c r="AK470" s="68"/>
    </row>
    <row r="471" spans="1:37">
      <c r="A471" s="82">
        <v>40780</v>
      </c>
      <c r="B471" s="66" t="s">
        <v>2913</v>
      </c>
      <c r="C471" s="64" t="s">
        <v>76</v>
      </c>
      <c r="D471" s="65">
        <v>7.013888888888889E-2</v>
      </c>
      <c r="E471" s="66" t="s">
        <v>2908</v>
      </c>
      <c r="F471" s="66" t="s">
        <v>2909</v>
      </c>
      <c r="G471" s="94" t="s">
        <v>2910</v>
      </c>
      <c r="H471" s="94" t="s">
        <v>2911</v>
      </c>
      <c r="I471" s="64">
        <v>3760</v>
      </c>
      <c r="J471" s="65">
        <v>8.5416666666666655E-2</v>
      </c>
      <c r="K471" s="66" t="s">
        <v>2914</v>
      </c>
      <c r="L471" s="66" t="s">
        <v>2915</v>
      </c>
      <c r="M471" s="94" t="s">
        <v>2916</v>
      </c>
      <c r="N471" s="94" t="s">
        <v>2917</v>
      </c>
      <c r="O471" s="64">
        <v>3765</v>
      </c>
      <c r="P471" s="83">
        <v>1.5277777777777765E-2</v>
      </c>
      <c r="Q471" s="84">
        <v>1.5277777776645962E-2</v>
      </c>
      <c r="R471" s="85">
        <v>2.8180942903247406</v>
      </c>
      <c r="S471" s="86">
        <v>252</v>
      </c>
      <c r="T471" s="97">
        <v>4</v>
      </c>
      <c r="U471" s="88" t="s">
        <v>2912</v>
      </c>
      <c r="V471" s="66" t="s">
        <v>2754</v>
      </c>
      <c r="W471" s="89">
        <v>36</v>
      </c>
      <c r="X471" s="88">
        <v>6520</v>
      </c>
      <c r="Y471" s="183">
        <v>9</v>
      </c>
      <c r="Z471" s="91" t="s">
        <v>797</v>
      </c>
      <c r="AA471" s="66" t="s">
        <v>778</v>
      </c>
      <c r="AB471" s="69">
        <v>5</v>
      </c>
      <c r="AC471" s="69" t="s">
        <v>95</v>
      </c>
      <c r="AD471" s="92"/>
      <c r="AE471" s="69">
        <v>4</v>
      </c>
      <c r="AF471" s="93" t="s">
        <v>780</v>
      </c>
      <c r="AG471" s="94">
        <v>16</v>
      </c>
      <c r="AH471" s="64" t="s">
        <v>2214</v>
      </c>
      <c r="AI471" s="95"/>
      <c r="AJ471" s="178"/>
      <c r="AK471" s="68"/>
    </row>
    <row r="472" spans="1:37">
      <c r="A472" s="82">
        <v>40780</v>
      </c>
      <c r="B472" s="66" t="s">
        <v>253</v>
      </c>
      <c r="C472" s="64" t="s">
        <v>76</v>
      </c>
      <c r="D472" s="65">
        <v>8.5416666666666655E-2</v>
      </c>
      <c r="E472" s="66" t="s">
        <v>2914</v>
      </c>
      <c r="F472" s="66" t="s">
        <v>2915</v>
      </c>
      <c r="G472" s="94" t="s">
        <v>2916</v>
      </c>
      <c r="H472" s="94" t="s">
        <v>2917</v>
      </c>
      <c r="I472" s="64">
        <v>3765</v>
      </c>
      <c r="J472" s="65">
        <v>0.10416666666666667</v>
      </c>
      <c r="K472" s="66" t="s">
        <v>2918</v>
      </c>
      <c r="L472" s="66" t="s">
        <v>2919</v>
      </c>
      <c r="M472" s="94" t="s">
        <v>2920</v>
      </c>
      <c r="N472" s="94" t="s">
        <v>2921</v>
      </c>
      <c r="O472" s="64">
        <v>3761</v>
      </c>
      <c r="P472" s="83">
        <v>1.8750000000000017E-2</v>
      </c>
      <c r="Q472" s="84">
        <v>1.8749999995634425E-2</v>
      </c>
      <c r="R472" s="85">
        <v>3.3607152808446061</v>
      </c>
      <c r="S472" s="86">
        <v>252</v>
      </c>
      <c r="T472" s="97">
        <v>4</v>
      </c>
      <c r="U472" s="88" t="s">
        <v>2912</v>
      </c>
      <c r="V472" s="66" t="s">
        <v>2754</v>
      </c>
      <c r="W472" s="89">
        <v>36</v>
      </c>
      <c r="X472" s="88">
        <v>6520</v>
      </c>
      <c r="Y472" s="183">
        <v>9</v>
      </c>
      <c r="Z472" s="91" t="s">
        <v>797</v>
      </c>
      <c r="AA472" s="66" t="s">
        <v>778</v>
      </c>
      <c r="AB472" s="69">
        <v>5</v>
      </c>
      <c r="AC472" s="69" t="s">
        <v>95</v>
      </c>
      <c r="AD472" s="92"/>
      <c r="AE472" s="69">
        <v>4</v>
      </c>
      <c r="AF472" s="93" t="s">
        <v>780</v>
      </c>
      <c r="AG472" s="94">
        <v>15</v>
      </c>
      <c r="AH472" s="64" t="s">
        <v>1028</v>
      </c>
      <c r="AI472" s="95"/>
      <c r="AJ472" s="178"/>
      <c r="AK472" s="68"/>
    </row>
    <row r="473" spans="1:37">
      <c r="A473" s="82">
        <v>40780</v>
      </c>
      <c r="B473" s="66" t="s">
        <v>253</v>
      </c>
      <c r="C473" s="64" t="s">
        <v>76</v>
      </c>
      <c r="D473" s="65">
        <v>0.10416666666666667</v>
      </c>
      <c r="E473" s="66" t="s">
        <v>2918</v>
      </c>
      <c r="F473" s="66" t="s">
        <v>2919</v>
      </c>
      <c r="G473" s="94" t="s">
        <v>2920</v>
      </c>
      <c r="H473" s="94" t="s">
        <v>2921</v>
      </c>
      <c r="I473" s="64">
        <v>3761</v>
      </c>
      <c r="J473" s="65">
        <v>0.125</v>
      </c>
      <c r="K473" s="66" t="s">
        <v>2922</v>
      </c>
      <c r="L473" s="66" t="s">
        <v>2923</v>
      </c>
      <c r="M473" s="94" t="s">
        <v>2924</v>
      </c>
      <c r="N473" s="94" t="s">
        <v>2925</v>
      </c>
      <c r="O473" s="64">
        <v>3769</v>
      </c>
      <c r="P473" s="83">
        <v>2.0833333333333329E-2</v>
      </c>
      <c r="Q473" s="84">
        <v>2.0833333335758653E-2</v>
      </c>
      <c r="R473" s="85">
        <v>3.5725324596280261</v>
      </c>
      <c r="S473" s="86">
        <v>253</v>
      </c>
      <c r="T473" s="97">
        <v>4</v>
      </c>
      <c r="U473" s="88" t="s">
        <v>2912</v>
      </c>
      <c r="V473" s="66" t="s">
        <v>2754</v>
      </c>
      <c r="W473" s="89">
        <v>36</v>
      </c>
      <c r="X473" s="88">
        <v>6520</v>
      </c>
      <c r="Y473" s="183">
        <v>9</v>
      </c>
      <c r="Z473" s="91" t="s">
        <v>797</v>
      </c>
      <c r="AA473" s="66" t="s">
        <v>778</v>
      </c>
      <c r="AB473" s="69">
        <v>5</v>
      </c>
      <c r="AC473" s="69" t="s">
        <v>95</v>
      </c>
      <c r="AD473" s="92"/>
      <c r="AE473" s="69">
        <v>4</v>
      </c>
      <c r="AF473" s="93" t="s">
        <v>780</v>
      </c>
      <c r="AG473" s="94">
        <v>15</v>
      </c>
      <c r="AH473" s="64" t="s">
        <v>1943</v>
      </c>
      <c r="AI473" s="179"/>
      <c r="AJ473" s="99"/>
      <c r="AK473" s="68"/>
    </row>
    <row r="474" spans="1:37">
      <c r="A474" s="82">
        <v>40780</v>
      </c>
      <c r="B474" s="66" t="s">
        <v>264</v>
      </c>
      <c r="C474" s="64" t="s">
        <v>76</v>
      </c>
      <c r="D474" s="65">
        <v>0.125</v>
      </c>
      <c r="E474" s="66" t="s">
        <v>2922</v>
      </c>
      <c r="F474" s="66" t="s">
        <v>2923</v>
      </c>
      <c r="G474" s="94" t="s">
        <v>2924</v>
      </c>
      <c r="H474" s="94" t="s">
        <v>2925</v>
      </c>
      <c r="I474" s="64">
        <v>3769</v>
      </c>
      <c r="J474" s="65">
        <v>0.14583333333333334</v>
      </c>
      <c r="K474" s="66" t="s">
        <v>298</v>
      </c>
      <c r="L474" s="66" t="s">
        <v>2926</v>
      </c>
      <c r="M474" s="94" t="s">
        <v>300</v>
      </c>
      <c r="N474" s="94" t="s">
        <v>2927</v>
      </c>
      <c r="O474" s="64">
        <v>3760</v>
      </c>
      <c r="P474" s="83">
        <v>2.0833333333333343E-2</v>
      </c>
      <c r="Q474" s="84">
        <v>2.0833333335758653E-2</v>
      </c>
      <c r="R474" s="85">
        <v>4.1499031368750172</v>
      </c>
      <c r="S474" s="86">
        <v>254</v>
      </c>
      <c r="T474" s="97">
        <v>4</v>
      </c>
      <c r="U474" s="88" t="s">
        <v>2912</v>
      </c>
      <c r="V474" s="66" t="s">
        <v>2754</v>
      </c>
      <c r="W474" s="89">
        <v>36</v>
      </c>
      <c r="X474" s="88">
        <v>6520</v>
      </c>
      <c r="Y474" s="90">
        <v>9</v>
      </c>
      <c r="Z474" s="91" t="s">
        <v>95</v>
      </c>
      <c r="AA474" s="66" t="s">
        <v>778</v>
      </c>
      <c r="AB474" s="69">
        <v>7</v>
      </c>
      <c r="AC474" s="69" t="s">
        <v>95</v>
      </c>
      <c r="AD474" s="92"/>
      <c r="AE474" s="69">
        <v>4</v>
      </c>
      <c r="AF474" s="177" t="s">
        <v>780</v>
      </c>
      <c r="AG474" s="94">
        <v>13</v>
      </c>
      <c r="AH474" s="64" t="s">
        <v>1943</v>
      </c>
      <c r="AI474" s="95"/>
      <c r="AJ474" s="99"/>
      <c r="AK474" s="68"/>
    </row>
    <row r="475" spans="1:37">
      <c r="A475" s="82">
        <v>40780</v>
      </c>
      <c r="B475" s="66" t="s">
        <v>264</v>
      </c>
      <c r="C475" s="64" t="s">
        <v>76</v>
      </c>
      <c r="D475" s="65">
        <v>0.14583333333333334</v>
      </c>
      <c r="E475" s="66" t="s">
        <v>298</v>
      </c>
      <c r="F475" s="66" t="s">
        <v>2926</v>
      </c>
      <c r="G475" s="94" t="s">
        <v>300</v>
      </c>
      <c r="H475" s="94" t="s">
        <v>2927</v>
      </c>
      <c r="I475" s="64">
        <v>3760</v>
      </c>
      <c r="J475" s="65">
        <v>0.16666666666666666</v>
      </c>
      <c r="K475" s="66" t="s">
        <v>2928</v>
      </c>
      <c r="L475" s="66" t="s">
        <v>2929</v>
      </c>
      <c r="M475" s="94" t="s">
        <v>2930</v>
      </c>
      <c r="N475" s="94" t="s">
        <v>2931</v>
      </c>
      <c r="O475" s="64">
        <v>3757</v>
      </c>
      <c r="P475" s="83">
        <v>2.0833333333333315E-2</v>
      </c>
      <c r="Q475" s="84">
        <v>2.0833333328482695E-2</v>
      </c>
      <c r="R475" s="85">
        <v>2.8149990169434349</v>
      </c>
      <c r="S475" s="86">
        <v>253</v>
      </c>
      <c r="T475" s="97">
        <v>4</v>
      </c>
      <c r="U475" s="88" t="s">
        <v>2912</v>
      </c>
      <c r="V475" s="66" t="s">
        <v>2754</v>
      </c>
      <c r="W475" s="89">
        <v>36</v>
      </c>
      <c r="X475" s="88">
        <v>6520</v>
      </c>
      <c r="Y475" s="90">
        <v>9</v>
      </c>
      <c r="Z475" s="91" t="s">
        <v>95</v>
      </c>
      <c r="AA475" s="66" t="s">
        <v>778</v>
      </c>
      <c r="AB475" s="69">
        <v>7</v>
      </c>
      <c r="AC475" s="69" t="s">
        <v>95</v>
      </c>
      <c r="AD475" s="92"/>
      <c r="AE475" s="69">
        <v>4</v>
      </c>
      <c r="AF475" s="177" t="s">
        <v>1165</v>
      </c>
      <c r="AG475" s="94">
        <v>15</v>
      </c>
      <c r="AH475" s="64" t="s">
        <v>1037</v>
      </c>
      <c r="AI475" s="95"/>
      <c r="AJ475" s="99"/>
      <c r="AK475" s="68"/>
    </row>
    <row r="476" spans="1:37">
      <c r="A476" s="82">
        <v>40780</v>
      </c>
      <c r="B476" s="66" t="s">
        <v>114</v>
      </c>
      <c r="C476" s="64" t="s">
        <v>76</v>
      </c>
      <c r="D476" s="65">
        <v>0.16666666666666666</v>
      </c>
      <c r="E476" s="66" t="s">
        <v>2928</v>
      </c>
      <c r="F476" s="66" t="s">
        <v>2929</v>
      </c>
      <c r="G476" s="94" t="s">
        <v>2930</v>
      </c>
      <c r="H476" s="94" t="s">
        <v>2931</v>
      </c>
      <c r="I476" s="64">
        <v>3757</v>
      </c>
      <c r="J476" s="65">
        <v>0.19097222222222221</v>
      </c>
      <c r="K476" s="66" t="s">
        <v>2932</v>
      </c>
      <c r="L476" s="66" t="s">
        <v>2933</v>
      </c>
      <c r="M476" s="94" t="s">
        <v>2934</v>
      </c>
      <c r="N476" s="94" t="s">
        <v>2935</v>
      </c>
      <c r="O476" s="64">
        <v>3753</v>
      </c>
      <c r="P476" s="83">
        <v>2.4305555555555552E-2</v>
      </c>
      <c r="Q476" s="84">
        <v>2.4305555554747116E-2</v>
      </c>
      <c r="R476" s="85">
        <v>5.2029473203454382</v>
      </c>
      <c r="S476" s="86">
        <v>256</v>
      </c>
      <c r="T476" s="97">
        <v>4</v>
      </c>
      <c r="U476" s="88" t="s">
        <v>2912</v>
      </c>
      <c r="V476" s="66" t="s">
        <v>2754</v>
      </c>
      <c r="W476" s="89">
        <v>36</v>
      </c>
      <c r="X476" s="88">
        <v>6520</v>
      </c>
      <c r="Y476" s="90">
        <v>9</v>
      </c>
      <c r="Z476" s="91" t="s">
        <v>95</v>
      </c>
      <c r="AA476" s="66" t="s">
        <v>778</v>
      </c>
      <c r="AB476" s="69">
        <v>7</v>
      </c>
      <c r="AC476" s="69" t="s">
        <v>95</v>
      </c>
      <c r="AD476" s="92"/>
      <c r="AE476" s="69">
        <v>4</v>
      </c>
      <c r="AF476" s="177" t="s">
        <v>1165</v>
      </c>
      <c r="AG476" s="94">
        <v>16</v>
      </c>
      <c r="AH476" s="64" t="s">
        <v>1037</v>
      </c>
      <c r="AI476" s="95"/>
      <c r="AJ476" s="178" t="s">
        <v>2936</v>
      </c>
      <c r="AK476" s="68"/>
    </row>
    <row r="477" spans="1:37">
      <c r="A477" s="82">
        <v>40780</v>
      </c>
      <c r="B477" s="66" t="s">
        <v>114</v>
      </c>
      <c r="C477" s="64" t="s">
        <v>76</v>
      </c>
      <c r="D477" s="65">
        <v>0.19097222222222221</v>
      </c>
      <c r="E477" s="66" t="s">
        <v>2932</v>
      </c>
      <c r="F477" s="66" t="s">
        <v>2933</v>
      </c>
      <c r="G477" s="94" t="s">
        <v>2934</v>
      </c>
      <c r="H477" s="94" t="s">
        <v>2935</v>
      </c>
      <c r="I477" s="64">
        <v>3753</v>
      </c>
      <c r="J477" s="65">
        <v>0.21041666666666667</v>
      </c>
      <c r="K477" s="66" t="s">
        <v>2937</v>
      </c>
      <c r="L477" s="66" t="s">
        <v>2938</v>
      </c>
      <c r="M477" s="94" t="s">
        <v>2939</v>
      </c>
      <c r="N477" s="94" t="s">
        <v>2940</v>
      </c>
      <c r="O477" s="64">
        <v>3748</v>
      </c>
      <c r="P477" s="83">
        <v>1.9444444444444459E-2</v>
      </c>
      <c r="Q477" s="84">
        <v>1.9444444449618459E-2</v>
      </c>
      <c r="R477" s="85">
        <v>3.7457093789614615</v>
      </c>
      <c r="S477" s="86">
        <v>260</v>
      </c>
      <c r="T477" s="97">
        <v>4</v>
      </c>
      <c r="U477" s="88" t="s">
        <v>2912</v>
      </c>
      <c r="V477" s="66" t="s">
        <v>2754</v>
      </c>
      <c r="W477" s="89">
        <v>36</v>
      </c>
      <c r="X477" s="88">
        <v>6520</v>
      </c>
      <c r="Y477" s="90">
        <v>9</v>
      </c>
      <c r="Z477" s="91" t="s">
        <v>95</v>
      </c>
      <c r="AA477" s="66" t="s">
        <v>778</v>
      </c>
      <c r="AB477" s="69">
        <v>7</v>
      </c>
      <c r="AC477" s="69" t="s">
        <v>95</v>
      </c>
      <c r="AD477" s="92"/>
      <c r="AE477" s="69">
        <v>5</v>
      </c>
      <c r="AF477" s="177" t="s">
        <v>1165</v>
      </c>
      <c r="AG477" s="94">
        <v>20</v>
      </c>
      <c r="AH477" s="64" t="s">
        <v>1037</v>
      </c>
      <c r="AI477" s="95"/>
      <c r="AJ477" s="178"/>
      <c r="AK477" s="68"/>
    </row>
    <row r="478" spans="1:37">
      <c r="A478" s="82">
        <v>40780</v>
      </c>
      <c r="B478" s="66" t="s">
        <v>114</v>
      </c>
      <c r="C478" s="64" t="s">
        <v>76</v>
      </c>
      <c r="D478" s="65">
        <v>0.21041666666666667</v>
      </c>
      <c r="E478" s="66" t="s">
        <v>2937</v>
      </c>
      <c r="F478" s="66" t="s">
        <v>2938</v>
      </c>
      <c r="G478" s="94" t="s">
        <v>2939</v>
      </c>
      <c r="H478" s="94" t="s">
        <v>2940</v>
      </c>
      <c r="I478" s="64">
        <v>3748</v>
      </c>
      <c r="J478" s="65">
        <v>0.2298611111111111</v>
      </c>
      <c r="K478" s="66" t="s">
        <v>2941</v>
      </c>
      <c r="L478" s="66" t="s">
        <v>2942</v>
      </c>
      <c r="M478" s="94" t="s">
        <v>2943</v>
      </c>
      <c r="N478" s="94" t="s">
        <v>2944</v>
      </c>
      <c r="O478" s="64">
        <v>3749</v>
      </c>
      <c r="P478" s="83">
        <v>1.9444444444444431E-2</v>
      </c>
      <c r="Q478" s="84">
        <v>1.9444444442342501E-2</v>
      </c>
      <c r="R478" s="85">
        <v>3.3033071664827069</v>
      </c>
      <c r="S478" s="86">
        <v>262</v>
      </c>
      <c r="T478" s="97">
        <v>4</v>
      </c>
      <c r="U478" s="88" t="s">
        <v>2912</v>
      </c>
      <c r="V478" s="66" t="s">
        <v>2754</v>
      </c>
      <c r="W478" s="89">
        <v>36</v>
      </c>
      <c r="X478" s="88">
        <v>6520</v>
      </c>
      <c r="Y478" s="90">
        <v>9</v>
      </c>
      <c r="Z478" s="91" t="s">
        <v>95</v>
      </c>
      <c r="AA478" s="66" t="s">
        <v>778</v>
      </c>
      <c r="AB478" s="69">
        <v>7</v>
      </c>
      <c r="AC478" s="69" t="s">
        <v>95</v>
      </c>
      <c r="AD478" s="92"/>
      <c r="AE478" s="69">
        <v>5</v>
      </c>
      <c r="AF478" s="177" t="s">
        <v>1165</v>
      </c>
      <c r="AG478" s="94">
        <v>20</v>
      </c>
      <c r="AH478" s="64" t="s">
        <v>1943</v>
      </c>
      <c r="AI478" s="95"/>
      <c r="AJ478" s="178"/>
      <c r="AK478" s="68"/>
    </row>
    <row r="479" spans="1:37">
      <c r="A479" s="82">
        <v>40780</v>
      </c>
      <c r="B479" s="66" t="s">
        <v>114</v>
      </c>
      <c r="C479" s="64" t="s">
        <v>76</v>
      </c>
      <c r="D479" s="65">
        <v>0.2298611111111111</v>
      </c>
      <c r="E479" s="66" t="s">
        <v>2941</v>
      </c>
      <c r="F479" s="66" t="s">
        <v>2942</v>
      </c>
      <c r="G479" s="94" t="s">
        <v>2943</v>
      </c>
      <c r="H479" s="94" t="s">
        <v>2944</v>
      </c>
      <c r="I479" s="64">
        <v>3749</v>
      </c>
      <c r="J479" s="65">
        <v>0.24861111111111112</v>
      </c>
      <c r="K479" s="66" t="s">
        <v>2945</v>
      </c>
      <c r="L479" s="66" t="s">
        <v>2946</v>
      </c>
      <c r="M479" s="94" t="s">
        <v>2947</v>
      </c>
      <c r="N479" s="94" t="s">
        <v>2948</v>
      </c>
      <c r="O479" s="64">
        <v>3746</v>
      </c>
      <c r="P479" s="83">
        <v>1.8750000000000017E-2</v>
      </c>
      <c r="Q479" s="84">
        <v>1.8750000002910383E-2</v>
      </c>
      <c r="R479" s="85">
        <v>4.0124446945861489</v>
      </c>
      <c r="S479" s="86">
        <v>264</v>
      </c>
      <c r="T479" s="97">
        <v>4.2</v>
      </c>
      <c r="U479" s="88" t="s">
        <v>2912</v>
      </c>
      <c r="V479" s="66" t="s">
        <v>2754</v>
      </c>
      <c r="W479" s="89">
        <v>36</v>
      </c>
      <c r="X479" s="88">
        <v>6520</v>
      </c>
      <c r="Y479" s="90">
        <v>9</v>
      </c>
      <c r="Z479" s="91" t="s">
        <v>95</v>
      </c>
      <c r="AA479" s="66" t="s">
        <v>778</v>
      </c>
      <c r="AB479" s="69">
        <v>7</v>
      </c>
      <c r="AC479" s="69" t="s">
        <v>95</v>
      </c>
      <c r="AD479" s="92"/>
      <c r="AE479" s="69">
        <v>5</v>
      </c>
      <c r="AF479" s="177" t="s">
        <v>1165</v>
      </c>
      <c r="AG479" s="94">
        <v>19</v>
      </c>
      <c r="AH479" s="64" t="s">
        <v>1943</v>
      </c>
      <c r="AI479" s="95"/>
      <c r="AJ479" s="99"/>
      <c r="AK479" s="68"/>
    </row>
    <row r="480" spans="1:37">
      <c r="A480" s="82">
        <v>40780</v>
      </c>
      <c r="B480" s="66" t="s">
        <v>884</v>
      </c>
      <c r="C480" s="64" t="s">
        <v>76</v>
      </c>
      <c r="D480" s="65">
        <v>0.24861111111111112</v>
      </c>
      <c r="E480" s="66" t="s">
        <v>2945</v>
      </c>
      <c r="F480" s="66" t="s">
        <v>2946</v>
      </c>
      <c r="G480" s="94" t="s">
        <v>2947</v>
      </c>
      <c r="H480" s="94" t="s">
        <v>2948</v>
      </c>
      <c r="I480" s="64">
        <v>3746</v>
      </c>
      <c r="J480" s="65">
        <v>0.28263888888888888</v>
      </c>
      <c r="K480" s="66" t="s">
        <v>2949</v>
      </c>
      <c r="L480" s="66" t="s">
        <v>2950</v>
      </c>
      <c r="M480" s="94" t="s">
        <v>2951</v>
      </c>
      <c r="N480" s="94" t="s">
        <v>2952</v>
      </c>
      <c r="O480" s="64">
        <v>3737</v>
      </c>
      <c r="P480" s="83">
        <v>3.4027777777777768E-2</v>
      </c>
      <c r="Q480" s="84">
        <v>3.4027777772280388E-2</v>
      </c>
      <c r="R480" s="85">
        <v>7.0723080117245285</v>
      </c>
      <c r="S480" s="86">
        <v>266</v>
      </c>
      <c r="T480" s="97">
        <v>5</v>
      </c>
      <c r="U480" s="88" t="s">
        <v>2912</v>
      </c>
      <c r="V480" s="66" t="s">
        <v>2754</v>
      </c>
      <c r="W480" s="89">
        <v>36</v>
      </c>
      <c r="X480" s="88">
        <v>6520</v>
      </c>
      <c r="Y480" s="90">
        <v>9</v>
      </c>
      <c r="Z480" s="91" t="s">
        <v>95</v>
      </c>
      <c r="AA480" s="66" t="s">
        <v>778</v>
      </c>
      <c r="AB480" s="69">
        <v>7</v>
      </c>
      <c r="AC480" s="69" t="s">
        <v>95</v>
      </c>
      <c r="AD480" s="92"/>
      <c r="AE480" s="69">
        <v>5</v>
      </c>
      <c r="AF480" s="177" t="s">
        <v>1165</v>
      </c>
      <c r="AG480" s="94">
        <v>17</v>
      </c>
      <c r="AH480" s="64" t="s">
        <v>1943</v>
      </c>
      <c r="AI480" s="95"/>
      <c r="AJ480" s="99"/>
      <c r="AK480" s="68"/>
    </row>
    <row r="481" spans="1:37">
      <c r="A481" s="82">
        <v>40780</v>
      </c>
      <c r="B481" s="66" t="s">
        <v>884</v>
      </c>
      <c r="C481" s="64" t="s">
        <v>76</v>
      </c>
      <c r="D481" s="65">
        <v>0.28263888888888888</v>
      </c>
      <c r="E481" s="66" t="s">
        <v>2949</v>
      </c>
      <c r="F481" s="66" t="s">
        <v>2950</v>
      </c>
      <c r="G481" s="94" t="s">
        <v>2951</v>
      </c>
      <c r="H481" s="94" t="s">
        <v>2952</v>
      </c>
      <c r="I481" s="64">
        <v>3737</v>
      </c>
      <c r="J481" s="65">
        <v>0.31666666666666665</v>
      </c>
      <c r="K481" s="66" t="s">
        <v>2953</v>
      </c>
      <c r="L481" s="66" t="s">
        <v>2954</v>
      </c>
      <c r="M481" s="94" t="s">
        <v>2955</v>
      </c>
      <c r="N481" s="94" t="s">
        <v>2956</v>
      </c>
      <c r="O481" s="64">
        <v>3730</v>
      </c>
      <c r="P481" s="83">
        <v>3.4027777777777768E-2</v>
      </c>
      <c r="Q481" s="84">
        <v>3.4027777779556345E-2</v>
      </c>
      <c r="R481" s="85">
        <v>6.1580432140071748</v>
      </c>
      <c r="S481" s="86">
        <v>266</v>
      </c>
      <c r="T481" s="97">
        <v>4</v>
      </c>
      <c r="U481" s="88" t="s">
        <v>2912</v>
      </c>
      <c r="V481" s="66" t="s">
        <v>2754</v>
      </c>
      <c r="W481" s="89">
        <v>36</v>
      </c>
      <c r="X481" s="88">
        <v>6520</v>
      </c>
      <c r="Y481" s="90">
        <v>9</v>
      </c>
      <c r="Z481" s="91" t="s">
        <v>95</v>
      </c>
      <c r="AA481" s="66" t="s">
        <v>778</v>
      </c>
      <c r="AB481" s="69">
        <v>7</v>
      </c>
      <c r="AC481" s="69" t="s">
        <v>95</v>
      </c>
      <c r="AD481" s="92"/>
      <c r="AE481" s="69">
        <v>4</v>
      </c>
      <c r="AF481" s="177" t="s">
        <v>1165</v>
      </c>
      <c r="AG481" s="94">
        <v>15</v>
      </c>
      <c r="AH481" s="64" t="s">
        <v>1087</v>
      </c>
      <c r="AI481" s="95"/>
      <c r="AJ481" s="99"/>
      <c r="AK481" s="68"/>
    </row>
    <row r="482" spans="1:37">
      <c r="A482" s="82">
        <v>40780</v>
      </c>
      <c r="B482" s="66" t="s">
        <v>278</v>
      </c>
      <c r="C482" s="64" t="s">
        <v>76</v>
      </c>
      <c r="D482" s="65">
        <v>0.31666666666666665</v>
      </c>
      <c r="E482" s="66" t="s">
        <v>2953</v>
      </c>
      <c r="F482" s="66" t="s">
        <v>2954</v>
      </c>
      <c r="G482" s="94" t="s">
        <v>2955</v>
      </c>
      <c r="H482" s="94" t="s">
        <v>2956</v>
      </c>
      <c r="I482" s="64">
        <v>3730</v>
      </c>
      <c r="J482" s="65">
        <v>0.33749999999999997</v>
      </c>
      <c r="K482" s="66" t="s">
        <v>2957</v>
      </c>
      <c r="L482" s="66" t="s">
        <v>2958</v>
      </c>
      <c r="M482" s="94" t="s">
        <v>2959</v>
      </c>
      <c r="N482" s="94" t="s">
        <v>2960</v>
      </c>
      <c r="O482" s="64">
        <v>3722</v>
      </c>
      <c r="P482" s="83">
        <v>2.0833333333333315E-2</v>
      </c>
      <c r="Q482" s="84">
        <v>2.0833333335758653E-2</v>
      </c>
      <c r="R482" s="85">
        <v>4.3334578208723666</v>
      </c>
      <c r="S482" s="86">
        <v>265</v>
      </c>
      <c r="T482" s="97">
        <v>5</v>
      </c>
      <c r="U482" s="88" t="s">
        <v>2912</v>
      </c>
      <c r="V482" s="66" t="s">
        <v>2754</v>
      </c>
      <c r="W482" s="89">
        <v>36</v>
      </c>
      <c r="X482" s="88">
        <v>6520</v>
      </c>
      <c r="Y482" s="90">
        <v>9</v>
      </c>
      <c r="Z482" s="91" t="s">
        <v>95</v>
      </c>
      <c r="AA482" s="66" t="s">
        <v>778</v>
      </c>
      <c r="AB482" s="92">
        <v>7</v>
      </c>
      <c r="AC482" s="69" t="s">
        <v>95</v>
      </c>
      <c r="AD482" s="92"/>
      <c r="AE482" s="69">
        <v>4</v>
      </c>
      <c r="AF482" s="177" t="s">
        <v>1165</v>
      </c>
      <c r="AG482" s="94">
        <v>15</v>
      </c>
      <c r="AH482" s="64" t="s">
        <v>1087</v>
      </c>
      <c r="AI482" s="95"/>
      <c r="AJ482" s="178" t="s">
        <v>2961</v>
      </c>
      <c r="AK482" s="68"/>
    </row>
    <row r="483" spans="1:37">
      <c r="A483" s="82">
        <v>40780</v>
      </c>
      <c r="B483" s="66" t="s">
        <v>386</v>
      </c>
      <c r="C483" s="64" t="s">
        <v>76</v>
      </c>
      <c r="D483" s="65">
        <v>0.69791666666666663</v>
      </c>
      <c r="E483" s="66" t="s">
        <v>2962</v>
      </c>
      <c r="F483" s="66" t="s">
        <v>2963</v>
      </c>
      <c r="G483" s="94" t="s">
        <v>2964</v>
      </c>
      <c r="H483" s="94" t="s">
        <v>2965</v>
      </c>
      <c r="I483" s="64">
        <v>3754</v>
      </c>
      <c r="J483" s="65">
        <v>0.72222222222222221</v>
      </c>
      <c r="K483" s="66" t="s">
        <v>2966</v>
      </c>
      <c r="L483" s="66" t="s">
        <v>2967</v>
      </c>
      <c r="M483" s="94" t="s">
        <v>2968</v>
      </c>
      <c r="N483" s="94" t="s">
        <v>2969</v>
      </c>
      <c r="O483" s="64">
        <v>3765</v>
      </c>
      <c r="P483" s="83">
        <v>2.430555555555558E-2</v>
      </c>
      <c r="Q483" s="84">
        <v>2.4305555554747116E-2</v>
      </c>
      <c r="R483" s="85">
        <v>743.63201411237583</v>
      </c>
      <c r="S483" s="86">
        <v>122</v>
      </c>
      <c r="T483" s="97">
        <v>4</v>
      </c>
      <c r="U483" s="88" t="s">
        <v>2970</v>
      </c>
      <c r="V483" s="66" t="s">
        <v>2754</v>
      </c>
      <c r="W483" s="89">
        <v>34</v>
      </c>
      <c r="X483" s="88">
        <v>6250</v>
      </c>
      <c r="Y483" s="90">
        <v>9</v>
      </c>
      <c r="Z483" s="91" t="s">
        <v>95</v>
      </c>
      <c r="AA483" s="66" t="s">
        <v>778</v>
      </c>
      <c r="AB483" s="92">
        <v>7</v>
      </c>
      <c r="AC483" s="69" t="s">
        <v>822</v>
      </c>
      <c r="AD483" s="92">
        <v>10</v>
      </c>
      <c r="AE483" s="69">
        <v>4</v>
      </c>
      <c r="AF483" s="177" t="s">
        <v>1165</v>
      </c>
      <c r="AG483" s="94">
        <v>20</v>
      </c>
      <c r="AH483" s="64" t="s">
        <v>1943</v>
      </c>
      <c r="AI483" s="95"/>
      <c r="AJ483" s="99"/>
      <c r="AK483" s="68"/>
    </row>
    <row r="484" spans="1:37">
      <c r="A484" s="82">
        <v>40780</v>
      </c>
      <c r="B484" s="66" t="s">
        <v>386</v>
      </c>
      <c r="C484" s="64" t="s">
        <v>76</v>
      </c>
      <c r="D484" s="65">
        <v>0.72222222222222221</v>
      </c>
      <c r="E484" s="66" t="s">
        <v>2966</v>
      </c>
      <c r="F484" s="66" t="s">
        <v>2967</v>
      </c>
      <c r="G484" s="94" t="s">
        <v>2968</v>
      </c>
      <c r="H484" s="94" t="s">
        <v>2969</v>
      </c>
      <c r="I484" s="64">
        <v>3765</v>
      </c>
      <c r="J484" s="65">
        <v>0.75</v>
      </c>
      <c r="K484" s="66" t="s">
        <v>2971</v>
      </c>
      <c r="L484" s="66" t="s">
        <v>2972</v>
      </c>
      <c r="M484" s="94" t="s">
        <v>2973</v>
      </c>
      <c r="N484" s="94" t="s">
        <v>2974</v>
      </c>
      <c r="O484" s="64">
        <v>3770</v>
      </c>
      <c r="P484" s="83">
        <v>2.777777777777779E-2</v>
      </c>
      <c r="Q484" s="84">
        <v>2.7777777781011537E-2</v>
      </c>
      <c r="R484" s="85">
        <v>5.1840520671147692</v>
      </c>
      <c r="S484" s="86">
        <v>121</v>
      </c>
      <c r="T484" s="97">
        <v>4</v>
      </c>
      <c r="U484" s="88" t="s">
        <v>2970</v>
      </c>
      <c r="V484" s="66" t="s">
        <v>2754</v>
      </c>
      <c r="W484" s="89">
        <v>34</v>
      </c>
      <c r="X484" s="88">
        <v>6250</v>
      </c>
      <c r="Y484" s="90">
        <v>9</v>
      </c>
      <c r="Z484" s="91" t="s">
        <v>95</v>
      </c>
      <c r="AA484" s="66" t="s">
        <v>778</v>
      </c>
      <c r="AB484" s="92">
        <v>7</v>
      </c>
      <c r="AC484" s="69" t="s">
        <v>1137</v>
      </c>
      <c r="AD484" s="92">
        <v>10</v>
      </c>
      <c r="AE484" s="69">
        <v>5</v>
      </c>
      <c r="AF484" s="93" t="s">
        <v>1165</v>
      </c>
      <c r="AG484" s="94">
        <v>23</v>
      </c>
      <c r="AH484" s="64" t="s">
        <v>1943</v>
      </c>
      <c r="AI484" s="95"/>
      <c r="AJ484" s="178" t="s">
        <v>2975</v>
      </c>
      <c r="AK484" s="68"/>
    </row>
    <row r="485" spans="1:37">
      <c r="A485" s="82">
        <v>40780</v>
      </c>
      <c r="B485" s="66" t="s">
        <v>330</v>
      </c>
      <c r="C485" s="64" t="s">
        <v>76</v>
      </c>
      <c r="D485" s="65">
        <v>0.75</v>
      </c>
      <c r="E485" s="66" t="s">
        <v>2971</v>
      </c>
      <c r="F485" s="66" t="s">
        <v>2972</v>
      </c>
      <c r="G485" s="94" t="s">
        <v>2973</v>
      </c>
      <c r="H485" s="94" t="s">
        <v>2974</v>
      </c>
      <c r="I485" s="64">
        <v>3770</v>
      </c>
      <c r="J485" s="65">
        <v>0.77638888888888891</v>
      </c>
      <c r="K485" s="66" t="s">
        <v>2976</v>
      </c>
      <c r="L485" s="66" t="s">
        <v>2977</v>
      </c>
      <c r="M485" s="94" t="s">
        <v>2978</v>
      </c>
      <c r="N485" s="94" t="s">
        <v>2979</v>
      </c>
      <c r="O485" s="64">
        <v>3776</v>
      </c>
      <c r="P485" s="83">
        <v>2.6388888888888906E-2</v>
      </c>
      <c r="Q485" s="84">
        <v>2.6388888887595385E-2</v>
      </c>
      <c r="R485" s="85">
        <v>5.1946255088082722</v>
      </c>
      <c r="S485" s="86">
        <v>126</v>
      </c>
      <c r="T485" s="97">
        <v>4</v>
      </c>
      <c r="U485" s="88" t="s">
        <v>2970</v>
      </c>
      <c r="V485" s="66" t="s">
        <v>2754</v>
      </c>
      <c r="W485" s="89">
        <v>34</v>
      </c>
      <c r="X485" s="88">
        <v>6250</v>
      </c>
      <c r="Y485" s="90">
        <v>9</v>
      </c>
      <c r="Z485" s="91" t="s">
        <v>95</v>
      </c>
      <c r="AA485" s="66" t="s">
        <v>778</v>
      </c>
      <c r="AB485" s="92">
        <v>7</v>
      </c>
      <c r="AC485" s="69" t="s">
        <v>109</v>
      </c>
      <c r="AD485" s="92">
        <v>11</v>
      </c>
      <c r="AE485" s="69">
        <v>5</v>
      </c>
      <c r="AF485" s="177" t="s">
        <v>1165</v>
      </c>
      <c r="AG485" s="94">
        <v>22</v>
      </c>
      <c r="AH485" s="64" t="s">
        <v>1943</v>
      </c>
      <c r="AI485" s="95"/>
      <c r="AJ485" s="178" t="s">
        <v>2980</v>
      </c>
      <c r="AK485" s="68"/>
    </row>
    <row r="486" spans="1:37">
      <c r="A486" s="82">
        <v>40780</v>
      </c>
      <c r="B486" s="66" t="s">
        <v>330</v>
      </c>
      <c r="C486" s="64" t="s">
        <v>76</v>
      </c>
      <c r="D486" s="65">
        <v>0.77638888888888891</v>
      </c>
      <c r="E486" s="66" t="s">
        <v>2976</v>
      </c>
      <c r="F486" s="66" t="s">
        <v>2977</v>
      </c>
      <c r="G486" s="94" t="s">
        <v>2978</v>
      </c>
      <c r="H486" s="94" t="s">
        <v>2979</v>
      </c>
      <c r="I486" s="64">
        <v>3776</v>
      </c>
      <c r="J486" s="65">
        <v>0.8125</v>
      </c>
      <c r="K486" s="66" t="s">
        <v>2981</v>
      </c>
      <c r="L486" s="66" t="s">
        <v>2982</v>
      </c>
      <c r="M486" s="94" t="s">
        <v>2983</v>
      </c>
      <c r="N486" s="94" t="s">
        <v>2984</v>
      </c>
      <c r="O486" s="64">
        <v>3784</v>
      </c>
      <c r="P486" s="83">
        <v>3.6111111111111094E-2</v>
      </c>
      <c r="Q486" s="84">
        <v>3.680555555911269E-2</v>
      </c>
      <c r="R486" s="85">
        <v>8.0014062103798462</v>
      </c>
      <c r="S486" s="86">
        <v>124</v>
      </c>
      <c r="T486" s="97">
        <v>4</v>
      </c>
      <c r="U486" s="88" t="s">
        <v>2970</v>
      </c>
      <c r="V486" s="66" t="s">
        <v>2754</v>
      </c>
      <c r="W486" s="89">
        <v>34</v>
      </c>
      <c r="X486" s="88">
        <v>6250</v>
      </c>
      <c r="Y486" s="90">
        <v>9</v>
      </c>
      <c r="Z486" s="91" t="s">
        <v>95</v>
      </c>
      <c r="AA486" s="66" t="s">
        <v>778</v>
      </c>
      <c r="AB486" s="92">
        <v>7</v>
      </c>
      <c r="AC486" s="69" t="s">
        <v>109</v>
      </c>
      <c r="AD486" s="92">
        <v>11</v>
      </c>
      <c r="AE486" s="69">
        <v>5</v>
      </c>
      <c r="AF486" s="177" t="s">
        <v>1165</v>
      </c>
      <c r="AG486" s="94">
        <v>23</v>
      </c>
      <c r="AH486" s="64" t="s">
        <v>1943</v>
      </c>
      <c r="AI486" s="95"/>
      <c r="AJ486" s="181"/>
      <c r="AK486" s="68"/>
    </row>
    <row r="487" spans="1:37">
      <c r="A487" s="82">
        <v>40780</v>
      </c>
      <c r="B487" s="66" t="s">
        <v>278</v>
      </c>
      <c r="C487" s="64" t="s">
        <v>76</v>
      </c>
      <c r="D487" s="65">
        <v>0.8125</v>
      </c>
      <c r="E487" s="66" t="s">
        <v>2981</v>
      </c>
      <c r="F487" s="66" t="s">
        <v>2982</v>
      </c>
      <c r="G487" s="94" t="s">
        <v>2983</v>
      </c>
      <c r="H487" s="94" t="s">
        <v>2984</v>
      </c>
      <c r="I487" s="64">
        <v>3784</v>
      </c>
      <c r="J487" s="65">
        <v>0.8354166666666667</v>
      </c>
      <c r="K487" s="66" t="s">
        <v>2985</v>
      </c>
      <c r="L487" s="66" t="s">
        <v>2986</v>
      </c>
      <c r="M487" s="94" t="s">
        <v>2987</v>
      </c>
      <c r="N487" s="94" t="s">
        <v>2988</v>
      </c>
      <c r="O487" s="64">
        <v>3784</v>
      </c>
      <c r="P487" s="83">
        <v>2.2916666666666696E-2</v>
      </c>
      <c r="Q487" s="84">
        <v>2.2916666668606922E-2</v>
      </c>
      <c r="R487" s="85">
        <v>3.2857870310374881</v>
      </c>
      <c r="S487" s="86">
        <v>125</v>
      </c>
      <c r="T487" s="97">
        <v>4</v>
      </c>
      <c r="U487" s="88" t="s">
        <v>2970</v>
      </c>
      <c r="V487" s="66" t="s">
        <v>2754</v>
      </c>
      <c r="W487" s="89">
        <v>34</v>
      </c>
      <c r="X487" s="88">
        <v>6250</v>
      </c>
      <c r="Y487" s="90">
        <v>9</v>
      </c>
      <c r="Z487" s="91" t="s">
        <v>95</v>
      </c>
      <c r="AA487" s="66" t="s">
        <v>778</v>
      </c>
      <c r="AB487" s="92">
        <v>7</v>
      </c>
      <c r="AC487" s="69" t="s">
        <v>1137</v>
      </c>
      <c r="AD487" s="92">
        <v>11</v>
      </c>
      <c r="AE487" s="69">
        <v>5</v>
      </c>
      <c r="AF487" s="177" t="s">
        <v>1165</v>
      </c>
      <c r="AG487" s="94">
        <v>21</v>
      </c>
      <c r="AH487" s="64" t="s">
        <v>1943</v>
      </c>
      <c r="AI487" s="95">
        <v>39</v>
      </c>
      <c r="AJ487" s="178" t="s">
        <v>2989</v>
      </c>
      <c r="AK487" s="68"/>
    </row>
    <row r="488" spans="1:37">
      <c r="A488" s="82">
        <v>40780</v>
      </c>
      <c r="B488" s="66" t="s">
        <v>2732</v>
      </c>
      <c r="C488" s="64" t="s">
        <v>76</v>
      </c>
      <c r="D488" s="65">
        <v>0.8354166666666667</v>
      </c>
      <c r="E488" s="66" t="s">
        <v>2985</v>
      </c>
      <c r="F488" s="66" t="s">
        <v>2986</v>
      </c>
      <c r="G488" s="94" t="s">
        <v>2987</v>
      </c>
      <c r="H488" s="94" t="s">
        <v>2988</v>
      </c>
      <c r="I488" s="64">
        <v>3784</v>
      </c>
      <c r="J488" s="65">
        <v>0.86458333333333337</v>
      </c>
      <c r="K488" s="66" t="s">
        <v>2990</v>
      </c>
      <c r="L488" s="66" t="s">
        <v>2991</v>
      </c>
      <c r="M488" s="94" t="s">
        <v>2992</v>
      </c>
      <c r="N488" s="94" t="s">
        <v>2993</v>
      </c>
      <c r="O488" s="64">
        <v>3784</v>
      </c>
      <c r="P488" s="83">
        <v>2.9166666666666674E-2</v>
      </c>
      <c r="Q488" s="84">
        <v>2.9166666667151731E-2</v>
      </c>
      <c r="R488" s="85">
        <v>5.7098692447066561</v>
      </c>
      <c r="S488" s="86">
        <v>127</v>
      </c>
      <c r="T488" s="97">
        <v>4</v>
      </c>
      <c r="U488" s="88" t="s">
        <v>2970</v>
      </c>
      <c r="V488" s="66" t="s">
        <v>2754</v>
      </c>
      <c r="W488" s="89">
        <v>34</v>
      </c>
      <c r="X488" s="88">
        <v>6250</v>
      </c>
      <c r="Y488" s="90">
        <v>9</v>
      </c>
      <c r="Z488" s="91" t="s">
        <v>95</v>
      </c>
      <c r="AA488" s="66" t="s">
        <v>778</v>
      </c>
      <c r="AB488" s="92">
        <v>7</v>
      </c>
      <c r="AC488" s="69" t="s">
        <v>1137</v>
      </c>
      <c r="AD488" s="92">
        <v>11</v>
      </c>
      <c r="AE488" s="69">
        <v>4</v>
      </c>
      <c r="AF488" s="177" t="s">
        <v>1165</v>
      </c>
      <c r="AG488" s="94">
        <v>18</v>
      </c>
      <c r="AH488" s="64" t="s">
        <v>1943</v>
      </c>
      <c r="AI488" s="95"/>
      <c r="AJ488" s="178"/>
      <c r="AK488" s="68"/>
    </row>
    <row r="489" spans="1:37">
      <c r="A489" s="82">
        <v>40780</v>
      </c>
      <c r="B489" s="66" t="s">
        <v>2732</v>
      </c>
      <c r="C489" s="64" t="s">
        <v>76</v>
      </c>
      <c r="D489" s="65">
        <v>0.86458333333333337</v>
      </c>
      <c r="E489" s="66" t="s">
        <v>2990</v>
      </c>
      <c r="F489" s="66" t="s">
        <v>2991</v>
      </c>
      <c r="G489" s="94" t="s">
        <v>2992</v>
      </c>
      <c r="H489" s="94" t="s">
        <v>2993</v>
      </c>
      <c r="I489" s="64">
        <v>3784</v>
      </c>
      <c r="J489" s="65">
        <v>0.875</v>
      </c>
      <c r="K489" s="66" t="s">
        <v>2994</v>
      </c>
      <c r="L489" s="66" t="s">
        <v>2995</v>
      </c>
      <c r="M489" s="94" t="s">
        <v>2996</v>
      </c>
      <c r="N489" s="94" t="s">
        <v>2997</v>
      </c>
      <c r="O489" s="64">
        <v>3786</v>
      </c>
      <c r="P489" s="83">
        <v>1.041666666666663E-2</v>
      </c>
      <c r="Q489" s="84">
        <v>1.0416666664241347E-2</v>
      </c>
      <c r="R489" s="85">
        <v>1.999920100135081</v>
      </c>
      <c r="S489" s="86">
        <v>125</v>
      </c>
      <c r="T489" s="97">
        <v>4</v>
      </c>
      <c r="U489" s="88" t="s">
        <v>2970</v>
      </c>
      <c r="V489" s="66" t="s">
        <v>2754</v>
      </c>
      <c r="W489" s="89">
        <v>34</v>
      </c>
      <c r="X489" s="88">
        <v>6250</v>
      </c>
      <c r="Y489" s="90">
        <v>9</v>
      </c>
      <c r="Z489" s="91" t="s">
        <v>95</v>
      </c>
      <c r="AA489" s="66" t="s">
        <v>778</v>
      </c>
      <c r="AB489" s="92">
        <v>7</v>
      </c>
      <c r="AC489" s="69" t="s">
        <v>1137</v>
      </c>
      <c r="AD489" s="92">
        <v>11</v>
      </c>
      <c r="AE489" s="69">
        <v>4</v>
      </c>
      <c r="AF489" s="177" t="s">
        <v>1165</v>
      </c>
      <c r="AG489" s="94">
        <v>18</v>
      </c>
      <c r="AH489" s="64" t="s">
        <v>1943</v>
      </c>
      <c r="AI489" s="95"/>
      <c r="AJ489" s="178"/>
      <c r="AK489" s="68"/>
    </row>
    <row r="490" spans="1:37">
      <c r="A490" s="82">
        <v>40780</v>
      </c>
      <c r="B490" s="66" t="s">
        <v>163</v>
      </c>
      <c r="C490" s="64" t="s">
        <v>76</v>
      </c>
      <c r="D490" s="65">
        <v>0.875</v>
      </c>
      <c r="E490" s="66" t="s">
        <v>2994</v>
      </c>
      <c r="F490" s="66" t="s">
        <v>2995</v>
      </c>
      <c r="G490" s="94" t="s">
        <v>2996</v>
      </c>
      <c r="H490" s="94" t="s">
        <v>2997</v>
      </c>
      <c r="I490" s="64">
        <v>3786</v>
      </c>
      <c r="J490" s="65">
        <v>0.89583333333333337</v>
      </c>
      <c r="K490" s="66" t="s">
        <v>2998</v>
      </c>
      <c r="L490" s="66" t="s">
        <v>2999</v>
      </c>
      <c r="M490" s="94" t="s">
        <v>3000</v>
      </c>
      <c r="N490" s="94" t="s">
        <v>3001</v>
      </c>
      <c r="O490" s="64">
        <v>3785</v>
      </c>
      <c r="P490" s="83">
        <v>2.083333333333337E-2</v>
      </c>
      <c r="Q490" s="84">
        <v>2.0833333335758653E-2</v>
      </c>
      <c r="R490" s="85">
        <v>4.1072770760167172</v>
      </c>
      <c r="S490" s="86">
        <v>125</v>
      </c>
      <c r="T490" s="97">
        <v>4</v>
      </c>
      <c r="U490" s="88" t="s">
        <v>2970</v>
      </c>
      <c r="V490" s="66" t="s">
        <v>2754</v>
      </c>
      <c r="W490" s="89">
        <v>34</v>
      </c>
      <c r="X490" s="88">
        <v>6250</v>
      </c>
      <c r="Y490" s="90">
        <v>9</v>
      </c>
      <c r="Z490" s="91" t="s">
        <v>95</v>
      </c>
      <c r="AA490" s="66" t="s">
        <v>778</v>
      </c>
      <c r="AB490" s="92">
        <v>7</v>
      </c>
      <c r="AC490" s="69" t="s">
        <v>1137</v>
      </c>
      <c r="AD490" s="92">
        <v>12</v>
      </c>
      <c r="AE490" s="69">
        <v>4</v>
      </c>
      <c r="AF490" s="177" t="s">
        <v>1165</v>
      </c>
      <c r="AG490" s="94">
        <v>18</v>
      </c>
      <c r="AH490" s="64" t="s">
        <v>1943</v>
      </c>
      <c r="AI490" s="95"/>
      <c r="AJ490" s="178"/>
      <c r="AK490" s="68"/>
    </row>
    <row r="491" spans="1:37">
      <c r="A491" s="82">
        <v>40780</v>
      </c>
      <c r="B491" s="66" t="s">
        <v>163</v>
      </c>
      <c r="C491" s="64" t="s">
        <v>76</v>
      </c>
      <c r="D491" s="65">
        <v>0.89583333333333337</v>
      </c>
      <c r="E491" s="66" t="s">
        <v>2998</v>
      </c>
      <c r="F491" s="66" t="s">
        <v>2999</v>
      </c>
      <c r="G491" s="94" t="s">
        <v>3000</v>
      </c>
      <c r="H491" s="94" t="s">
        <v>3001</v>
      </c>
      <c r="I491" s="64">
        <v>3785</v>
      </c>
      <c r="J491" s="65">
        <v>0.91666666666666663</v>
      </c>
      <c r="K491" s="66" t="s">
        <v>3002</v>
      </c>
      <c r="L491" s="66" t="s">
        <v>3003</v>
      </c>
      <c r="M491" s="94" t="s">
        <v>3004</v>
      </c>
      <c r="N491" s="94" t="s">
        <v>3005</v>
      </c>
      <c r="O491" s="64">
        <v>3792</v>
      </c>
      <c r="P491" s="83">
        <v>2.0833333333333259E-2</v>
      </c>
      <c r="Q491" s="84">
        <v>2.0833333328482695E-2</v>
      </c>
      <c r="R491" s="85">
        <v>3.9414355669447696</v>
      </c>
      <c r="S491" s="86">
        <v>125</v>
      </c>
      <c r="T491" s="97">
        <v>4</v>
      </c>
      <c r="U491" s="88" t="s">
        <v>2970</v>
      </c>
      <c r="V491" s="66" t="s">
        <v>2754</v>
      </c>
      <c r="W491" s="89">
        <v>34</v>
      </c>
      <c r="X491" s="88">
        <v>6250</v>
      </c>
      <c r="Y491" s="90">
        <v>9</v>
      </c>
      <c r="Z491" s="91" t="s">
        <v>95</v>
      </c>
      <c r="AA491" s="66" t="s">
        <v>778</v>
      </c>
      <c r="AB491" s="92">
        <v>7</v>
      </c>
      <c r="AC491" s="69" t="s">
        <v>1137</v>
      </c>
      <c r="AD491" s="92">
        <v>12</v>
      </c>
      <c r="AE491" s="69">
        <v>4</v>
      </c>
      <c r="AF491" s="177" t="s">
        <v>1165</v>
      </c>
      <c r="AG491" s="94">
        <v>15</v>
      </c>
      <c r="AH491" s="64" t="s">
        <v>1087</v>
      </c>
      <c r="AI491" s="95"/>
      <c r="AJ491" s="178"/>
      <c r="AK491" s="68"/>
    </row>
    <row r="492" spans="1:37">
      <c r="A492" s="82">
        <v>40780</v>
      </c>
      <c r="B492" s="66" t="s">
        <v>163</v>
      </c>
      <c r="C492" s="64" t="s">
        <v>76</v>
      </c>
      <c r="D492" s="65">
        <v>0.91666666666666663</v>
      </c>
      <c r="E492" s="66" t="s">
        <v>3002</v>
      </c>
      <c r="F492" s="66" t="s">
        <v>3003</v>
      </c>
      <c r="G492" s="94" t="s">
        <v>3004</v>
      </c>
      <c r="H492" s="94" t="s">
        <v>3005</v>
      </c>
      <c r="I492" s="64">
        <v>3792</v>
      </c>
      <c r="J492" s="65">
        <v>0.94097222222222221</v>
      </c>
      <c r="K492" s="66" t="s">
        <v>3006</v>
      </c>
      <c r="L492" s="66" t="s">
        <v>3007</v>
      </c>
      <c r="M492" s="94" t="s">
        <v>3008</v>
      </c>
      <c r="N492" s="94" t="s">
        <v>3009</v>
      </c>
      <c r="O492" s="64">
        <v>3794</v>
      </c>
      <c r="P492" s="83">
        <v>2.430555555555558E-2</v>
      </c>
      <c r="Q492" s="84">
        <v>2.4305555554747116E-2</v>
      </c>
      <c r="R492" s="85">
        <v>5.0419417978135597</v>
      </c>
      <c r="S492" s="86">
        <v>118</v>
      </c>
      <c r="T492" s="97">
        <v>4</v>
      </c>
      <c r="U492" s="88" t="s">
        <v>2970</v>
      </c>
      <c r="V492" s="66" t="s">
        <v>2754</v>
      </c>
      <c r="W492" s="89">
        <v>34</v>
      </c>
      <c r="X492" s="88">
        <v>6250</v>
      </c>
      <c r="Y492" s="90">
        <v>9</v>
      </c>
      <c r="Z492" s="91" t="s">
        <v>95</v>
      </c>
      <c r="AA492" s="66" t="s">
        <v>778</v>
      </c>
      <c r="AB492" s="92">
        <v>7</v>
      </c>
      <c r="AC492" s="69" t="s">
        <v>1137</v>
      </c>
      <c r="AD492" s="92">
        <v>1</v>
      </c>
      <c r="AE492" s="69">
        <v>4</v>
      </c>
      <c r="AF492" s="177" t="s">
        <v>1165</v>
      </c>
      <c r="AG492" s="94">
        <v>15</v>
      </c>
      <c r="AH492" s="64" t="s">
        <v>1087</v>
      </c>
      <c r="AI492" s="95"/>
      <c r="AJ492" s="178"/>
      <c r="AK492" s="68"/>
    </row>
    <row r="493" spans="1:37">
      <c r="A493" s="82">
        <v>40780</v>
      </c>
      <c r="B493" s="66" t="s">
        <v>163</v>
      </c>
      <c r="C493" s="64" t="s">
        <v>76</v>
      </c>
      <c r="D493" s="65">
        <v>0.94097222222222221</v>
      </c>
      <c r="E493" s="66" t="s">
        <v>3006</v>
      </c>
      <c r="F493" s="66" t="s">
        <v>3007</v>
      </c>
      <c r="G493" s="94" t="s">
        <v>3008</v>
      </c>
      <c r="H493" s="94" t="s">
        <v>3009</v>
      </c>
      <c r="I493" s="64">
        <v>3794</v>
      </c>
      <c r="J493" s="65">
        <v>0.95833333333333337</v>
      </c>
      <c r="K493" s="66" t="s">
        <v>3010</v>
      </c>
      <c r="L493" s="66" t="s">
        <v>3011</v>
      </c>
      <c r="M493" s="94" t="s">
        <v>3012</v>
      </c>
      <c r="N493" s="94" t="s">
        <v>3013</v>
      </c>
      <c r="O493" s="64">
        <v>3794</v>
      </c>
      <c r="P493" s="83">
        <v>1.736111111111116E-2</v>
      </c>
      <c r="Q493" s="84">
        <v>1.7361111116770189E-2</v>
      </c>
      <c r="R493" s="85">
        <v>3.2326744991784322</v>
      </c>
      <c r="S493" s="86">
        <v>112</v>
      </c>
      <c r="T493" s="97">
        <v>4</v>
      </c>
      <c r="U493" s="88" t="s">
        <v>2970</v>
      </c>
      <c r="V493" s="66" t="s">
        <v>2754</v>
      </c>
      <c r="W493" s="89">
        <v>34</v>
      </c>
      <c r="X493" s="88">
        <v>6250</v>
      </c>
      <c r="Y493" s="90">
        <v>9</v>
      </c>
      <c r="Z493" s="91" t="s">
        <v>95</v>
      </c>
      <c r="AA493" s="66" t="s">
        <v>778</v>
      </c>
      <c r="AB493" s="92">
        <v>7</v>
      </c>
      <c r="AC493" s="69" t="s">
        <v>1137</v>
      </c>
      <c r="AD493" s="92">
        <v>1</v>
      </c>
      <c r="AE493" s="69">
        <v>4</v>
      </c>
      <c r="AF493" s="177" t="s">
        <v>1165</v>
      </c>
      <c r="AG493" s="94">
        <v>11</v>
      </c>
      <c r="AH493" s="64" t="s">
        <v>1087</v>
      </c>
      <c r="AI493" s="95"/>
      <c r="AJ493" s="178"/>
      <c r="AK493" s="68"/>
    </row>
    <row r="494" spans="1:37">
      <c r="A494" s="82">
        <v>40780</v>
      </c>
      <c r="B494" s="66" t="s">
        <v>911</v>
      </c>
      <c r="C494" s="64" t="s">
        <v>76</v>
      </c>
      <c r="D494" s="65">
        <v>0.95833333333333337</v>
      </c>
      <c r="E494" s="66" t="s">
        <v>3010</v>
      </c>
      <c r="F494" s="66" t="s">
        <v>3011</v>
      </c>
      <c r="G494" s="94" t="s">
        <v>3012</v>
      </c>
      <c r="H494" s="94" t="s">
        <v>3013</v>
      </c>
      <c r="I494" s="64">
        <v>3794</v>
      </c>
      <c r="J494" s="65">
        <v>0.97916666666666663</v>
      </c>
      <c r="K494" s="66" t="s">
        <v>3014</v>
      </c>
      <c r="L494" s="66" t="s">
        <v>3015</v>
      </c>
      <c r="M494" s="94" t="s">
        <v>3016</v>
      </c>
      <c r="N494" s="94" t="s">
        <v>3017</v>
      </c>
      <c r="O494" s="64">
        <v>3790</v>
      </c>
      <c r="P494" s="83">
        <v>2.0833333333333259E-2</v>
      </c>
      <c r="Q494" s="84">
        <v>2.0833333328482695E-2</v>
      </c>
      <c r="R494" s="85">
        <v>4.0454558220876162</v>
      </c>
      <c r="S494" s="86">
        <v>109</v>
      </c>
      <c r="T494" s="97">
        <v>4.5999999999999996</v>
      </c>
      <c r="U494" s="88" t="s">
        <v>2970</v>
      </c>
      <c r="V494" s="66" t="s">
        <v>2754</v>
      </c>
      <c r="W494" s="89">
        <v>34</v>
      </c>
      <c r="X494" s="88">
        <v>6250</v>
      </c>
      <c r="Y494" s="90">
        <v>9</v>
      </c>
      <c r="Z494" s="91" t="s">
        <v>95</v>
      </c>
      <c r="AA494" s="66" t="s">
        <v>778</v>
      </c>
      <c r="AB494" s="92">
        <v>7</v>
      </c>
      <c r="AC494" s="69" t="s">
        <v>1137</v>
      </c>
      <c r="AD494" s="92">
        <v>1</v>
      </c>
      <c r="AE494" s="69">
        <v>4</v>
      </c>
      <c r="AF494" s="177" t="s">
        <v>1165</v>
      </c>
      <c r="AG494" s="94">
        <v>11</v>
      </c>
      <c r="AH494" s="64" t="s">
        <v>1087</v>
      </c>
      <c r="AI494" s="95"/>
      <c r="AJ494" s="178"/>
      <c r="AK494" s="68"/>
    </row>
    <row r="495" spans="1:37">
      <c r="A495" s="82">
        <v>40780</v>
      </c>
      <c r="B495" s="66" t="s">
        <v>911</v>
      </c>
      <c r="C495" s="64" t="s">
        <v>76</v>
      </c>
      <c r="D495" s="65">
        <v>0.97916666666666663</v>
      </c>
      <c r="E495" s="66" t="s">
        <v>3014</v>
      </c>
      <c r="F495" s="66" t="s">
        <v>3015</v>
      </c>
      <c r="G495" s="94" t="s">
        <v>3016</v>
      </c>
      <c r="H495" s="94" t="s">
        <v>3017</v>
      </c>
      <c r="I495" s="64">
        <v>3790</v>
      </c>
      <c r="J495" s="65">
        <v>0.99930555555555556</v>
      </c>
      <c r="K495" s="66" t="s">
        <v>3018</v>
      </c>
      <c r="L495" s="66" t="s">
        <v>3019</v>
      </c>
      <c r="M495" s="94" t="s">
        <v>3020</v>
      </c>
      <c r="N495" s="94" t="s">
        <v>3021</v>
      </c>
      <c r="O495" s="64">
        <v>3795</v>
      </c>
      <c r="P495" s="83">
        <v>2.0138888888888928E-2</v>
      </c>
      <c r="Q495" s="84">
        <v>2.0138888889050577E-2</v>
      </c>
      <c r="R495" s="85">
        <v>3.8292703762575102</v>
      </c>
      <c r="S495" s="86">
        <v>111</v>
      </c>
      <c r="T495" s="97">
        <v>4</v>
      </c>
      <c r="U495" s="88" t="s">
        <v>2970</v>
      </c>
      <c r="V495" s="66" t="s">
        <v>2754</v>
      </c>
      <c r="W495" s="89">
        <v>34</v>
      </c>
      <c r="X495" s="88">
        <v>6250</v>
      </c>
      <c r="Y495" s="90">
        <v>9</v>
      </c>
      <c r="Z495" s="91" t="s">
        <v>95</v>
      </c>
      <c r="AA495" s="66" t="s">
        <v>778</v>
      </c>
      <c r="AB495" s="92">
        <v>7</v>
      </c>
      <c r="AC495" s="69" t="s">
        <v>1137</v>
      </c>
      <c r="AD495" s="92">
        <v>1</v>
      </c>
      <c r="AE495" s="69">
        <v>4</v>
      </c>
      <c r="AF495" s="177" t="s">
        <v>1165</v>
      </c>
      <c r="AG495" s="94">
        <v>11</v>
      </c>
      <c r="AH495" s="64" t="s">
        <v>2214</v>
      </c>
      <c r="AI495" s="95"/>
      <c r="AJ495" s="178"/>
      <c r="AK495" s="68"/>
    </row>
    <row r="496" spans="1:37">
      <c r="A496" s="82">
        <v>40781</v>
      </c>
      <c r="B496" s="66" t="s">
        <v>137</v>
      </c>
      <c r="C496" s="64" t="s">
        <v>76</v>
      </c>
      <c r="D496" s="65">
        <v>0</v>
      </c>
      <c r="E496" s="66" t="s">
        <v>3018</v>
      </c>
      <c r="F496" s="66" t="s">
        <v>3019</v>
      </c>
      <c r="G496" s="94" t="s">
        <v>3020</v>
      </c>
      <c r="H496" s="94" t="s">
        <v>3021</v>
      </c>
      <c r="I496" s="64">
        <v>3795</v>
      </c>
      <c r="J496" s="65">
        <v>1.8749999999999999E-2</v>
      </c>
      <c r="K496" s="66" t="s">
        <v>3022</v>
      </c>
      <c r="L496" s="66" t="s">
        <v>3023</v>
      </c>
      <c r="M496" s="94" t="s">
        <v>3024</v>
      </c>
      <c r="N496" s="94" t="s">
        <v>3025</v>
      </c>
      <c r="O496" s="64">
        <v>3798</v>
      </c>
      <c r="P496" s="83">
        <v>1.8749999999999999E-2</v>
      </c>
      <c r="Q496" s="84">
        <v>1.8750000002910383E-2</v>
      </c>
      <c r="R496" s="85">
        <v>3.7901442132893948</v>
      </c>
      <c r="S496" s="86">
        <v>105</v>
      </c>
      <c r="T496" s="97">
        <v>4</v>
      </c>
      <c r="U496" s="88" t="s">
        <v>2970</v>
      </c>
      <c r="V496" s="66" t="s">
        <v>2754</v>
      </c>
      <c r="W496" s="89">
        <v>34</v>
      </c>
      <c r="X496" s="88">
        <v>6250</v>
      </c>
      <c r="Y496" s="90">
        <v>9</v>
      </c>
      <c r="Z496" s="91" t="s">
        <v>95</v>
      </c>
      <c r="AA496" s="66" t="s">
        <v>778</v>
      </c>
      <c r="AB496" s="69">
        <v>7</v>
      </c>
      <c r="AC496" s="69" t="s">
        <v>1137</v>
      </c>
      <c r="AD496" s="92">
        <v>3</v>
      </c>
      <c r="AE496" s="69">
        <v>4</v>
      </c>
      <c r="AF496" s="177" t="s">
        <v>1165</v>
      </c>
      <c r="AG496" s="94">
        <v>19</v>
      </c>
      <c r="AH496" s="64" t="s">
        <v>1087</v>
      </c>
      <c r="AI496" s="95"/>
      <c r="AJ496" s="99"/>
      <c r="AK496" s="68"/>
    </row>
    <row r="497" spans="1:37">
      <c r="A497" s="82">
        <v>40781</v>
      </c>
      <c r="B497" s="66" t="s">
        <v>137</v>
      </c>
      <c r="C497" s="64" t="s">
        <v>76</v>
      </c>
      <c r="D497" s="65">
        <v>1.8749999999999999E-2</v>
      </c>
      <c r="E497" s="66" t="s">
        <v>3022</v>
      </c>
      <c r="F497" s="66" t="s">
        <v>3023</v>
      </c>
      <c r="G497" s="94" t="s">
        <v>3024</v>
      </c>
      <c r="H497" s="94" t="s">
        <v>3025</v>
      </c>
      <c r="I497" s="64">
        <v>3798</v>
      </c>
      <c r="J497" s="65">
        <v>4.1666666666666664E-2</v>
      </c>
      <c r="K497" s="66" t="s">
        <v>3026</v>
      </c>
      <c r="L497" s="66" t="s">
        <v>3027</v>
      </c>
      <c r="M497" s="94" t="s">
        <v>3028</v>
      </c>
      <c r="N497" s="94" t="s">
        <v>3029</v>
      </c>
      <c r="O497" s="64">
        <v>3801</v>
      </c>
      <c r="P497" s="83">
        <v>2.2916666666666665E-2</v>
      </c>
      <c r="Q497" s="84">
        <v>2.2916666661330964E-2</v>
      </c>
      <c r="R497" s="85">
        <v>4.250653930951926</v>
      </c>
      <c r="S497" s="86">
        <v>105</v>
      </c>
      <c r="T497" s="97">
        <v>5</v>
      </c>
      <c r="U497" s="88" t="s">
        <v>3030</v>
      </c>
      <c r="V497" s="66" t="s">
        <v>2754</v>
      </c>
      <c r="W497" s="89">
        <v>34</v>
      </c>
      <c r="X497" s="88">
        <v>6250</v>
      </c>
      <c r="Y497" s="90">
        <v>9</v>
      </c>
      <c r="Z497" s="91" t="s">
        <v>95</v>
      </c>
      <c r="AA497" s="66" t="s">
        <v>778</v>
      </c>
      <c r="AB497" s="69">
        <v>7</v>
      </c>
      <c r="AC497" s="69" t="s">
        <v>1137</v>
      </c>
      <c r="AD497" s="92">
        <v>3</v>
      </c>
      <c r="AE497" s="69">
        <v>4</v>
      </c>
      <c r="AF497" s="177" t="s">
        <v>1165</v>
      </c>
      <c r="AG497" s="94">
        <v>17</v>
      </c>
      <c r="AH497" s="64" t="s">
        <v>1087</v>
      </c>
      <c r="AI497" s="95"/>
      <c r="AJ497" s="99"/>
      <c r="AK497" s="68"/>
    </row>
    <row r="498" spans="1:37">
      <c r="A498" s="82">
        <v>40781</v>
      </c>
      <c r="B498" s="66" t="s">
        <v>147</v>
      </c>
      <c r="C498" s="64" t="s">
        <v>76</v>
      </c>
      <c r="D498" s="65">
        <v>4.1666666666666664E-2</v>
      </c>
      <c r="E498" s="66" t="s">
        <v>3026</v>
      </c>
      <c r="F498" s="66" t="s">
        <v>3027</v>
      </c>
      <c r="G498" s="94" t="s">
        <v>3028</v>
      </c>
      <c r="H498" s="94" t="s">
        <v>3029</v>
      </c>
      <c r="I498" s="64">
        <v>3801</v>
      </c>
      <c r="J498" s="65">
        <v>6.1111111111111116E-2</v>
      </c>
      <c r="K498" s="66" t="s">
        <v>3031</v>
      </c>
      <c r="L498" s="66" t="s">
        <v>3032</v>
      </c>
      <c r="M498" s="94" t="s">
        <v>3033</v>
      </c>
      <c r="N498" s="94" t="s">
        <v>3034</v>
      </c>
      <c r="O498" s="64">
        <v>3797</v>
      </c>
      <c r="P498" s="83">
        <v>1.9444444444444452E-2</v>
      </c>
      <c r="Q498" s="84">
        <v>1.9444444449618459E-2</v>
      </c>
      <c r="R498" s="85">
        <v>3.7582904859187471</v>
      </c>
      <c r="S498" s="86">
        <v>108</v>
      </c>
      <c r="T498" s="97">
        <v>4</v>
      </c>
      <c r="U498" s="88" t="s">
        <v>3030</v>
      </c>
      <c r="V498" s="66" t="s">
        <v>2754</v>
      </c>
      <c r="W498" s="89">
        <v>34</v>
      </c>
      <c r="X498" s="88">
        <v>6250</v>
      </c>
      <c r="Y498" s="90">
        <v>9</v>
      </c>
      <c r="Z498" s="91" t="s">
        <v>95</v>
      </c>
      <c r="AA498" s="66" t="s">
        <v>778</v>
      </c>
      <c r="AB498" s="69">
        <v>7</v>
      </c>
      <c r="AC498" s="69" t="s">
        <v>1137</v>
      </c>
      <c r="AD498" s="92">
        <v>3</v>
      </c>
      <c r="AE498" s="69">
        <v>4</v>
      </c>
      <c r="AF498" s="177" t="s">
        <v>1165</v>
      </c>
      <c r="AG498" s="94">
        <v>18</v>
      </c>
      <c r="AH498" s="64" t="s">
        <v>1087</v>
      </c>
      <c r="AI498" s="95"/>
      <c r="AJ498" s="99"/>
      <c r="AK498" s="68"/>
    </row>
    <row r="499" spans="1:37">
      <c r="A499" s="82">
        <v>40781</v>
      </c>
      <c r="B499" s="66" t="s">
        <v>147</v>
      </c>
      <c r="C499" s="64" t="s">
        <v>76</v>
      </c>
      <c r="D499" s="65">
        <v>6.1111111111111116E-2</v>
      </c>
      <c r="E499" s="66" t="s">
        <v>3031</v>
      </c>
      <c r="F499" s="66" t="s">
        <v>3032</v>
      </c>
      <c r="G499" s="94" t="s">
        <v>3033</v>
      </c>
      <c r="H499" s="94" t="s">
        <v>3034</v>
      </c>
      <c r="I499" s="64">
        <v>3797</v>
      </c>
      <c r="J499" s="65">
        <v>8.3333333333333329E-2</v>
      </c>
      <c r="K499" s="66" t="s">
        <v>3035</v>
      </c>
      <c r="L499" s="66" t="s">
        <v>3036</v>
      </c>
      <c r="M499" s="94" t="s">
        <v>3037</v>
      </c>
      <c r="N499" s="94" t="s">
        <v>3038</v>
      </c>
      <c r="O499" s="64">
        <v>3799</v>
      </c>
      <c r="P499" s="83">
        <v>2.2222222222222213E-2</v>
      </c>
      <c r="Q499" s="84">
        <v>2.2222222221898846E-2</v>
      </c>
      <c r="R499" s="85">
        <v>4.1226071771666675</v>
      </c>
      <c r="S499" s="86">
        <v>105</v>
      </c>
      <c r="T499" s="97">
        <v>4</v>
      </c>
      <c r="U499" s="88" t="s">
        <v>3030</v>
      </c>
      <c r="V499" s="66" t="s">
        <v>2754</v>
      </c>
      <c r="W499" s="89">
        <v>34</v>
      </c>
      <c r="X499" s="88">
        <v>6250</v>
      </c>
      <c r="Y499" s="90">
        <v>9</v>
      </c>
      <c r="Z499" s="91" t="s">
        <v>797</v>
      </c>
      <c r="AA499" s="66" t="s">
        <v>778</v>
      </c>
      <c r="AB499" s="69">
        <v>7</v>
      </c>
      <c r="AC499" s="69" t="s">
        <v>95</v>
      </c>
      <c r="AD499" s="92"/>
      <c r="AE499" s="69">
        <v>4</v>
      </c>
      <c r="AF499" s="93" t="s">
        <v>1165</v>
      </c>
      <c r="AG499" s="94">
        <v>18</v>
      </c>
      <c r="AH499" s="64" t="s">
        <v>1087</v>
      </c>
      <c r="AI499" s="95"/>
      <c r="AJ499" s="178"/>
      <c r="AK499" s="68"/>
    </row>
    <row r="500" spans="1:37">
      <c r="A500" s="82">
        <v>40781</v>
      </c>
      <c r="B500" s="66" t="s">
        <v>147</v>
      </c>
      <c r="C500" s="64" t="s">
        <v>76</v>
      </c>
      <c r="D500" s="65">
        <v>8.3333333333333329E-2</v>
      </c>
      <c r="E500" s="66" t="s">
        <v>3035</v>
      </c>
      <c r="F500" s="66" t="s">
        <v>3036</v>
      </c>
      <c r="G500" s="94" t="s">
        <v>3037</v>
      </c>
      <c r="H500" s="94" t="s">
        <v>3038</v>
      </c>
      <c r="I500" s="64">
        <v>3799</v>
      </c>
      <c r="J500" s="65">
        <v>0.10486111111111111</v>
      </c>
      <c r="K500" s="66" t="s">
        <v>3039</v>
      </c>
      <c r="L500" s="66" t="s">
        <v>3040</v>
      </c>
      <c r="M500" s="94" t="s">
        <v>3041</v>
      </c>
      <c r="N500" s="94" t="s">
        <v>3042</v>
      </c>
      <c r="O500" s="64">
        <v>3797</v>
      </c>
      <c r="P500" s="83">
        <v>2.1527777777777785E-2</v>
      </c>
      <c r="Q500" s="84">
        <v>2.1527777775190771E-2</v>
      </c>
      <c r="R500" s="85">
        <v>4.3097076666187881</v>
      </c>
      <c r="S500" s="86">
        <v>105</v>
      </c>
      <c r="T500" s="97">
        <v>4</v>
      </c>
      <c r="U500" s="88" t="s">
        <v>3030</v>
      </c>
      <c r="V500" s="66" t="s">
        <v>2754</v>
      </c>
      <c r="W500" s="89">
        <v>34</v>
      </c>
      <c r="X500" s="88">
        <v>6250</v>
      </c>
      <c r="Y500" s="90">
        <v>9</v>
      </c>
      <c r="Z500" s="91" t="s">
        <v>95</v>
      </c>
      <c r="AA500" s="66" t="s">
        <v>778</v>
      </c>
      <c r="AB500" s="69">
        <v>7</v>
      </c>
      <c r="AC500" s="69" t="s">
        <v>1137</v>
      </c>
      <c r="AD500" s="92">
        <v>4</v>
      </c>
      <c r="AE500" s="69">
        <v>4</v>
      </c>
      <c r="AF500" s="93" t="s">
        <v>1165</v>
      </c>
      <c r="AG500" s="94">
        <v>16</v>
      </c>
      <c r="AH500" s="64" t="s">
        <v>1087</v>
      </c>
      <c r="AI500" s="95"/>
      <c r="AJ500" s="178"/>
      <c r="AK500" s="68"/>
    </row>
    <row r="501" spans="1:37">
      <c r="A501" s="82">
        <v>40781</v>
      </c>
      <c r="B501" s="66" t="s">
        <v>147</v>
      </c>
      <c r="C501" s="64" t="s">
        <v>76</v>
      </c>
      <c r="D501" s="65">
        <v>0.10486111111111111</v>
      </c>
      <c r="E501" s="66" t="s">
        <v>3039</v>
      </c>
      <c r="F501" s="66" t="s">
        <v>3040</v>
      </c>
      <c r="G501" s="94" t="s">
        <v>3041</v>
      </c>
      <c r="H501" s="94" t="s">
        <v>3042</v>
      </c>
      <c r="I501" s="64">
        <v>3797</v>
      </c>
      <c r="J501" s="65">
        <v>0.12152777777777778</v>
      </c>
      <c r="K501" s="66" t="s">
        <v>3043</v>
      </c>
      <c r="L501" s="66" t="s">
        <v>3044</v>
      </c>
      <c r="M501" s="94" t="s">
        <v>3045</v>
      </c>
      <c r="N501" s="94" t="s">
        <v>3046</v>
      </c>
      <c r="O501" s="64">
        <v>3804</v>
      </c>
      <c r="P501" s="83">
        <v>1.6666666666666663E-2</v>
      </c>
      <c r="Q501" s="84">
        <v>1.6666666670062114E-2</v>
      </c>
      <c r="R501" s="85">
        <v>2.9780790552756446</v>
      </c>
      <c r="S501" s="86">
        <v>105</v>
      </c>
      <c r="T501" s="97">
        <v>4</v>
      </c>
      <c r="U501" s="88" t="s">
        <v>3030</v>
      </c>
      <c r="V501" s="66" t="s">
        <v>2754</v>
      </c>
      <c r="W501" s="89">
        <v>34</v>
      </c>
      <c r="X501" s="88">
        <v>6250</v>
      </c>
      <c r="Y501" s="90">
        <v>9</v>
      </c>
      <c r="Z501" s="91" t="s">
        <v>95</v>
      </c>
      <c r="AA501" s="66" t="s">
        <v>778</v>
      </c>
      <c r="AB501" s="69">
        <v>7</v>
      </c>
      <c r="AC501" s="69" t="s">
        <v>1137</v>
      </c>
      <c r="AD501" s="92">
        <v>4</v>
      </c>
      <c r="AE501" s="69">
        <v>4</v>
      </c>
      <c r="AF501" s="93" t="s">
        <v>1165</v>
      </c>
      <c r="AG501" s="94">
        <v>16</v>
      </c>
      <c r="AH501" s="64" t="s">
        <v>1087</v>
      </c>
      <c r="AI501" s="95"/>
      <c r="AJ501" s="178"/>
      <c r="AK501" s="68"/>
    </row>
    <row r="502" spans="1:37">
      <c r="A502" s="82">
        <v>40781</v>
      </c>
      <c r="B502" s="66" t="s">
        <v>2732</v>
      </c>
      <c r="C502" s="64" t="s">
        <v>76</v>
      </c>
      <c r="D502" s="65">
        <v>0.12152777777777778</v>
      </c>
      <c r="E502" s="66" t="s">
        <v>3043</v>
      </c>
      <c r="F502" s="66" t="s">
        <v>3044</v>
      </c>
      <c r="G502" s="94" t="s">
        <v>3045</v>
      </c>
      <c r="H502" s="94" t="s">
        <v>3046</v>
      </c>
      <c r="I502" s="64">
        <v>3804</v>
      </c>
      <c r="J502" s="65">
        <v>0.14722222222222223</v>
      </c>
      <c r="K502" s="66" t="s">
        <v>3047</v>
      </c>
      <c r="L502" s="66" t="s">
        <v>3048</v>
      </c>
      <c r="M502" s="94" t="s">
        <v>3049</v>
      </c>
      <c r="N502" s="94" t="s">
        <v>3050</v>
      </c>
      <c r="O502" s="64">
        <v>3797</v>
      </c>
      <c r="P502" s="83">
        <v>2.569444444444445E-2</v>
      </c>
      <c r="Q502" s="84">
        <v>2.569444444088731E-2</v>
      </c>
      <c r="R502" s="85">
        <v>5.1072718396736754</v>
      </c>
      <c r="S502" s="86">
        <v>107</v>
      </c>
      <c r="T502" s="97">
        <v>4</v>
      </c>
      <c r="U502" s="88" t="s">
        <v>3030</v>
      </c>
      <c r="V502" s="66" t="s">
        <v>2754</v>
      </c>
      <c r="W502" s="89">
        <v>34</v>
      </c>
      <c r="X502" s="88">
        <v>6250</v>
      </c>
      <c r="Y502" s="90">
        <v>9</v>
      </c>
      <c r="Z502" s="91" t="s">
        <v>95</v>
      </c>
      <c r="AA502" s="66" t="s">
        <v>778</v>
      </c>
      <c r="AB502" s="69">
        <v>7</v>
      </c>
      <c r="AC502" s="69" t="s">
        <v>1137</v>
      </c>
      <c r="AD502" s="92">
        <v>4</v>
      </c>
      <c r="AE502" s="69">
        <v>4</v>
      </c>
      <c r="AF502" s="93" t="s">
        <v>1165</v>
      </c>
      <c r="AG502" s="94">
        <v>18</v>
      </c>
      <c r="AH502" s="64" t="s">
        <v>1087</v>
      </c>
      <c r="AI502" s="95"/>
      <c r="AJ502" s="178"/>
      <c r="AK502" s="68"/>
    </row>
    <row r="503" spans="1:37">
      <c r="A503" s="82">
        <v>40781</v>
      </c>
      <c r="B503" s="66" t="s">
        <v>2732</v>
      </c>
      <c r="C503" s="64" t="s">
        <v>76</v>
      </c>
      <c r="D503" s="65">
        <v>0.14722222222222223</v>
      </c>
      <c r="E503" s="66" t="s">
        <v>3047</v>
      </c>
      <c r="F503" s="66" t="s">
        <v>3048</v>
      </c>
      <c r="G503" s="94" t="s">
        <v>3049</v>
      </c>
      <c r="H503" s="94" t="s">
        <v>3050</v>
      </c>
      <c r="I503" s="64">
        <v>3797</v>
      </c>
      <c r="J503" s="65">
        <v>0.16874999999999998</v>
      </c>
      <c r="K503" s="66" t="s">
        <v>3051</v>
      </c>
      <c r="L503" s="66" t="s">
        <v>3052</v>
      </c>
      <c r="M503" s="94" t="s">
        <v>3053</v>
      </c>
      <c r="N503" s="94" t="s">
        <v>3054</v>
      </c>
      <c r="O503" s="64">
        <v>3807</v>
      </c>
      <c r="P503" s="83">
        <v>2.1527777777777757E-2</v>
      </c>
      <c r="Q503" s="84">
        <v>2.1527777775190771E-2</v>
      </c>
      <c r="R503" s="85">
        <v>3.9923312429465319</v>
      </c>
      <c r="S503" s="86">
        <v>109</v>
      </c>
      <c r="T503" s="97">
        <v>4</v>
      </c>
      <c r="U503" s="88" t="s">
        <v>3030</v>
      </c>
      <c r="V503" s="66" t="s">
        <v>2754</v>
      </c>
      <c r="W503" s="89">
        <v>34</v>
      </c>
      <c r="X503" s="88">
        <v>6250</v>
      </c>
      <c r="Y503" s="90">
        <v>9</v>
      </c>
      <c r="Z503" s="91" t="s">
        <v>95</v>
      </c>
      <c r="AA503" s="66" t="s">
        <v>778</v>
      </c>
      <c r="AB503" s="69">
        <v>7</v>
      </c>
      <c r="AC503" s="69" t="s">
        <v>1137</v>
      </c>
      <c r="AD503" s="92">
        <v>4</v>
      </c>
      <c r="AE503" s="69">
        <v>4</v>
      </c>
      <c r="AF503" s="93" t="s">
        <v>1165</v>
      </c>
      <c r="AG503" s="94">
        <v>10</v>
      </c>
      <c r="AH503" s="64" t="s">
        <v>1087</v>
      </c>
      <c r="AI503" s="95"/>
      <c r="AJ503" s="178"/>
      <c r="AK503" s="68"/>
    </row>
    <row r="504" spans="1:37">
      <c r="A504" s="82">
        <v>40781</v>
      </c>
      <c r="B504" s="66" t="s">
        <v>114</v>
      </c>
      <c r="C504" s="64" t="s">
        <v>76</v>
      </c>
      <c r="D504" s="65">
        <v>0.16874999999999998</v>
      </c>
      <c r="E504" s="66" t="s">
        <v>3051</v>
      </c>
      <c r="F504" s="66" t="s">
        <v>3052</v>
      </c>
      <c r="G504" s="94" t="s">
        <v>3053</v>
      </c>
      <c r="H504" s="94" t="s">
        <v>3054</v>
      </c>
      <c r="I504" s="64">
        <v>3807</v>
      </c>
      <c r="J504" s="65">
        <v>0.18819444444444444</v>
      </c>
      <c r="K504" s="66" t="s">
        <v>3055</v>
      </c>
      <c r="L504" s="66" t="s">
        <v>3056</v>
      </c>
      <c r="M504" s="94" t="s">
        <v>3057</v>
      </c>
      <c r="N504" s="94" t="s">
        <v>3058</v>
      </c>
      <c r="O504" s="64">
        <v>3799</v>
      </c>
      <c r="P504" s="83">
        <v>1.9444444444444459E-2</v>
      </c>
      <c r="Q504" s="84">
        <v>1.9444444449618459E-2</v>
      </c>
      <c r="R504" s="85">
        <v>3.4838868804689405</v>
      </c>
      <c r="S504" s="86">
        <v>107</v>
      </c>
      <c r="T504" s="97">
        <v>4</v>
      </c>
      <c r="U504" s="88" t="s">
        <v>3030</v>
      </c>
      <c r="V504" s="66" t="s">
        <v>2754</v>
      </c>
      <c r="W504" s="89">
        <v>34</v>
      </c>
      <c r="X504" s="88">
        <v>6250</v>
      </c>
      <c r="Y504" s="90">
        <v>9</v>
      </c>
      <c r="Z504" s="91" t="s">
        <v>797</v>
      </c>
      <c r="AA504" s="66" t="s">
        <v>778</v>
      </c>
      <c r="AB504" s="69">
        <v>7</v>
      </c>
      <c r="AC504" s="69" t="s">
        <v>1137</v>
      </c>
      <c r="AD504" s="92">
        <v>4</v>
      </c>
      <c r="AE504" s="69">
        <v>4</v>
      </c>
      <c r="AF504" s="93" t="s">
        <v>1165</v>
      </c>
      <c r="AG504" s="94">
        <v>10</v>
      </c>
      <c r="AH504" s="64" t="s">
        <v>1087</v>
      </c>
      <c r="AI504" s="95"/>
      <c r="AJ504" s="99"/>
      <c r="AK504" s="68"/>
    </row>
    <row r="505" spans="1:37">
      <c r="A505" s="82">
        <v>40781</v>
      </c>
      <c r="B505" s="66" t="s">
        <v>114</v>
      </c>
      <c r="C505" s="64" t="s">
        <v>76</v>
      </c>
      <c r="D505" s="65">
        <v>0.18819444444444444</v>
      </c>
      <c r="E505" s="66" t="s">
        <v>3055</v>
      </c>
      <c r="F505" s="66" t="s">
        <v>3056</v>
      </c>
      <c r="G505" s="94" t="s">
        <v>3057</v>
      </c>
      <c r="H505" s="94" t="s">
        <v>3058</v>
      </c>
      <c r="I505" s="64">
        <v>3799</v>
      </c>
      <c r="J505" s="65">
        <v>0.20902777777777778</v>
      </c>
      <c r="K505" s="66" t="s">
        <v>3059</v>
      </c>
      <c r="L505" s="66" t="s">
        <v>3060</v>
      </c>
      <c r="M505" s="94" t="s">
        <v>3061</v>
      </c>
      <c r="N505" s="94" t="s">
        <v>3062</v>
      </c>
      <c r="O505" s="64">
        <v>3807</v>
      </c>
      <c r="P505" s="83">
        <v>2.0833333333333343E-2</v>
      </c>
      <c r="Q505" s="84">
        <v>2.0833333328482695E-2</v>
      </c>
      <c r="R505" s="85">
        <v>3.8278248992932769</v>
      </c>
      <c r="S505" s="86">
        <v>110</v>
      </c>
      <c r="T505" s="97">
        <v>4</v>
      </c>
      <c r="U505" s="88" t="s">
        <v>3030</v>
      </c>
      <c r="V505" s="66" t="s">
        <v>2754</v>
      </c>
      <c r="W505" s="89">
        <v>34</v>
      </c>
      <c r="X505" s="88">
        <v>6250</v>
      </c>
      <c r="Y505" s="90">
        <v>9</v>
      </c>
      <c r="Z505" s="91" t="s">
        <v>95</v>
      </c>
      <c r="AA505" s="66" t="s">
        <v>778</v>
      </c>
      <c r="AB505" s="69">
        <v>7</v>
      </c>
      <c r="AC505" s="69" t="s">
        <v>1137</v>
      </c>
      <c r="AD505" s="92">
        <v>4</v>
      </c>
      <c r="AE505" s="69">
        <v>4</v>
      </c>
      <c r="AF505" s="93" t="s">
        <v>1165</v>
      </c>
      <c r="AG505" s="94">
        <v>13</v>
      </c>
      <c r="AH505" s="64" t="s">
        <v>1087</v>
      </c>
      <c r="AI505" s="95"/>
      <c r="AJ505" s="178"/>
      <c r="AK505" s="68"/>
    </row>
    <row r="506" spans="1:37">
      <c r="A506" s="82">
        <v>40781</v>
      </c>
      <c r="B506" s="66" t="s">
        <v>114</v>
      </c>
      <c r="C506" s="64" t="s">
        <v>76</v>
      </c>
      <c r="D506" s="65">
        <v>0.20902777777777778</v>
      </c>
      <c r="E506" s="66" t="s">
        <v>3059</v>
      </c>
      <c r="F506" s="66" t="s">
        <v>3060</v>
      </c>
      <c r="G506" s="94" t="s">
        <v>3061</v>
      </c>
      <c r="H506" s="94" t="s">
        <v>3062</v>
      </c>
      <c r="I506" s="64">
        <v>3807</v>
      </c>
      <c r="J506" s="65">
        <v>0.22916666666666666</v>
      </c>
      <c r="K506" s="66" t="s">
        <v>3063</v>
      </c>
      <c r="L506" s="66" t="s">
        <v>3064</v>
      </c>
      <c r="M506" s="94" t="s">
        <v>3065</v>
      </c>
      <c r="N506" s="94" t="s">
        <v>3066</v>
      </c>
      <c r="O506" s="64">
        <v>3803</v>
      </c>
      <c r="P506" s="83">
        <v>2.0138888888888873E-2</v>
      </c>
      <c r="Q506" s="84">
        <v>2.0138888889050577E-2</v>
      </c>
      <c r="R506" s="85">
        <v>3.757985326099829</v>
      </c>
      <c r="S506" s="86">
        <v>109</v>
      </c>
      <c r="T506" s="97">
        <v>4</v>
      </c>
      <c r="U506" s="88" t="s">
        <v>3030</v>
      </c>
      <c r="V506" s="66" t="s">
        <v>2754</v>
      </c>
      <c r="W506" s="89">
        <v>34</v>
      </c>
      <c r="X506" s="88">
        <v>6250</v>
      </c>
      <c r="Y506" s="90">
        <v>9</v>
      </c>
      <c r="Z506" s="91" t="s">
        <v>95</v>
      </c>
      <c r="AA506" s="66" t="s">
        <v>778</v>
      </c>
      <c r="AB506" s="69">
        <v>7</v>
      </c>
      <c r="AC506" s="69" t="s">
        <v>1137</v>
      </c>
      <c r="AD506" s="92">
        <v>5</v>
      </c>
      <c r="AE506" s="69">
        <v>4</v>
      </c>
      <c r="AF506" s="93" t="s">
        <v>1165</v>
      </c>
      <c r="AG506" s="94">
        <v>17</v>
      </c>
      <c r="AH506" s="64" t="s">
        <v>1943</v>
      </c>
      <c r="AI506" s="95"/>
      <c r="AJ506" s="99"/>
      <c r="AK506" s="68"/>
    </row>
    <row r="507" spans="1:37">
      <c r="A507" s="82">
        <v>40781</v>
      </c>
      <c r="B507" s="66" t="s">
        <v>114</v>
      </c>
      <c r="C507" s="64" t="s">
        <v>76</v>
      </c>
      <c r="D507" s="65">
        <v>0.22916666666666666</v>
      </c>
      <c r="E507" s="66" t="s">
        <v>3063</v>
      </c>
      <c r="F507" s="66" t="s">
        <v>3064</v>
      </c>
      <c r="G507" s="94" t="s">
        <v>3065</v>
      </c>
      <c r="H507" s="94" t="s">
        <v>3066</v>
      </c>
      <c r="I507" s="64">
        <v>3803</v>
      </c>
      <c r="J507" s="65">
        <v>0.25208333333333333</v>
      </c>
      <c r="K507" s="66" t="s">
        <v>3067</v>
      </c>
      <c r="L507" s="66" t="s">
        <v>3068</v>
      </c>
      <c r="M507" s="94" t="s">
        <v>3069</v>
      </c>
      <c r="N507" s="94" t="s">
        <v>3070</v>
      </c>
      <c r="O507" s="64">
        <v>3804</v>
      </c>
      <c r="P507" s="83">
        <v>2.2916666666666669E-2</v>
      </c>
      <c r="Q507" s="84">
        <v>2.2916666668606922E-2</v>
      </c>
      <c r="R507" s="85">
        <v>4.3730592211546577</v>
      </c>
      <c r="S507" s="86">
        <v>110</v>
      </c>
      <c r="T507" s="97">
        <v>4</v>
      </c>
      <c r="U507" s="88" t="s">
        <v>3030</v>
      </c>
      <c r="V507" s="66" t="s">
        <v>2754</v>
      </c>
      <c r="W507" s="89">
        <v>34</v>
      </c>
      <c r="X507" s="88">
        <v>6250</v>
      </c>
      <c r="Y507" s="90">
        <v>9</v>
      </c>
      <c r="Z507" s="91" t="s">
        <v>95</v>
      </c>
      <c r="AA507" s="66" t="s">
        <v>778</v>
      </c>
      <c r="AB507" s="69">
        <v>7</v>
      </c>
      <c r="AC507" s="69" t="s">
        <v>95</v>
      </c>
      <c r="AD507" s="92"/>
      <c r="AE507" s="69">
        <v>4</v>
      </c>
      <c r="AF507" s="93" t="s">
        <v>1165</v>
      </c>
      <c r="AG507" s="94">
        <v>17</v>
      </c>
      <c r="AH507" s="64" t="s">
        <v>1087</v>
      </c>
      <c r="AI507" s="95"/>
      <c r="AJ507" s="99"/>
      <c r="AK507" s="68"/>
    </row>
    <row r="508" spans="1:37">
      <c r="A508" s="82">
        <v>40781</v>
      </c>
      <c r="B508" s="66" t="s">
        <v>884</v>
      </c>
      <c r="C508" s="64" t="s">
        <v>76</v>
      </c>
      <c r="D508" s="65">
        <v>0.25208333333333333</v>
      </c>
      <c r="E508" s="66" t="s">
        <v>3067</v>
      </c>
      <c r="F508" s="66" t="s">
        <v>3068</v>
      </c>
      <c r="G508" s="94" t="s">
        <v>3069</v>
      </c>
      <c r="H508" s="94" t="s">
        <v>3070</v>
      </c>
      <c r="I508" s="64">
        <v>3804</v>
      </c>
      <c r="J508" s="65">
        <v>0.27777777777777779</v>
      </c>
      <c r="K508" s="66" t="s">
        <v>3071</v>
      </c>
      <c r="L508" s="66" t="s">
        <v>3072</v>
      </c>
      <c r="M508" s="94" t="s">
        <v>3073</v>
      </c>
      <c r="N508" s="94" t="s">
        <v>3074</v>
      </c>
      <c r="O508" s="64">
        <v>3803</v>
      </c>
      <c r="P508" s="83">
        <v>2.5694444444444464E-2</v>
      </c>
      <c r="Q508" s="84">
        <v>2.5694444448163267E-2</v>
      </c>
      <c r="R508" s="85">
        <v>4.568352262422783</v>
      </c>
      <c r="S508" s="86">
        <v>108</v>
      </c>
      <c r="T508" s="97">
        <v>4</v>
      </c>
      <c r="U508" s="88" t="s">
        <v>3030</v>
      </c>
      <c r="V508" s="66" t="s">
        <v>2754</v>
      </c>
      <c r="W508" s="89">
        <v>34</v>
      </c>
      <c r="X508" s="88">
        <v>6250</v>
      </c>
      <c r="Y508" s="90">
        <v>9</v>
      </c>
      <c r="Z508" s="91" t="s">
        <v>95</v>
      </c>
      <c r="AA508" s="66" t="s">
        <v>778</v>
      </c>
      <c r="AB508" s="69">
        <v>7</v>
      </c>
      <c r="AC508" s="69" t="s">
        <v>1137</v>
      </c>
      <c r="AD508" s="92">
        <v>5</v>
      </c>
      <c r="AE508" s="69">
        <v>4</v>
      </c>
      <c r="AF508" s="93" t="s">
        <v>1165</v>
      </c>
      <c r="AG508" s="94">
        <v>16</v>
      </c>
      <c r="AH508" s="64" t="s">
        <v>1087</v>
      </c>
      <c r="AI508" s="95"/>
      <c r="AJ508" s="99"/>
      <c r="AK508" s="68"/>
    </row>
    <row r="509" spans="1:37">
      <c r="A509" s="82">
        <v>40781</v>
      </c>
      <c r="B509" s="66" t="s">
        <v>884</v>
      </c>
      <c r="C509" s="64" t="s">
        <v>76</v>
      </c>
      <c r="D509" s="65">
        <v>0.27777777777777779</v>
      </c>
      <c r="E509" s="66" t="s">
        <v>3071</v>
      </c>
      <c r="F509" s="66" t="s">
        <v>3072</v>
      </c>
      <c r="G509" s="94" t="s">
        <v>3073</v>
      </c>
      <c r="H509" s="94" t="s">
        <v>3074</v>
      </c>
      <c r="I509" s="64">
        <v>3803</v>
      </c>
      <c r="J509" s="65">
        <v>0.2951388888888889</v>
      </c>
      <c r="K509" s="66" t="s">
        <v>3075</v>
      </c>
      <c r="L509" s="66" t="s">
        <v>3076</v>
      </c>
      <c r="M509" s="94" t="s">
        <v>3077</v>
      </c>
      <c r="N509" s="94" t="s">
        <v>3078</v>
      </c>
      <c r="O509" s="64">
        <v>3807</v>
      </c>
      <c r="P509" s="83">
        <v>1.7361111111111105E-2</v>
      </c>
      <c r="Q509" s="84">
        <v>1.7361111109494232E-2</v>
      </c>
      <c r="R509" s="85">
        <v>3.1516805388328257</v>
      </c>
      <c r="S509" s="86">
        <v>108</v>
      </c>
      <c r="T509" s="97">
        <v>4</v>
      </c>
      <c r="U509" s="88" t="s">
        <v>3030</v>
      </c>
      <c r="V509" s="66" t="s">
        <v>2754</v>
      </c>
      <c r="W509" s="89">
        <v>34</v>
      </c>
      <c r="X509" s="88">
        <v>6250</v>
      </c>
      <c r="Y509" s="90">
        <v>9</v>
      </c>
      <c r="Z509" s="91" t="s">
        <v>95</v>
      </c>
      <c r="AA509" s="66" t="s">
        <v>778</v>
      </c>
      <c r="AB509" s="69">
        <v>7</v>
      </c>
      <c r="AC509" s="69" t="s">
        <v>95</v>
      </c>
      <c r="AD509" s="92"/>
      <c r="AE509" s="69">
        <v>4</v>
      </c>
      <c r="AF509" s="93" t="s">
        <v>1165</v>
      </c>
      <c r="AG509" s="94">
        <v>16</v>
      </c>
      <c r="AH509" s="64" t="s">
        <v>1087</v>
      </c>
      <c r="AI509" s="95"/>
      <c r="AJ509" s="99"/>
      <c r="AK509" s="68"/>
    </row>
    <row r="510" spans="1:37">
      <c r="A510" s="82">
        <v>40781</v>
      </c>
      <c r="B510" s="66" t="s">
        <v>278</v>
      </c>
      <c r="C510" s="64" t="s">
        <v>76</v>
      </c>
      <c r="D510" s="65">
        <v>0.2951388888888889</v>
      </c>
      <c r="E510" s="66" t="s">
        <v>3075</v>
      </c>
      <c r="F510" s="66" t="s">
        <v>3076</v>
      </c>
      <c r="G510" s="94" t="s">
        <v>3077</v>
      </c>
      <c r="H510" s="94" t="s">
        <v>3078</v>
      </c>
      <c r="I510" s="64">
        <v>3807</v>
      </c>
      <c r="J510" s="65">
        <v>0.31597222222222221</v>
      </c>
      <c r="K510" s="66" t="s">
        <v>3079</v>
      </c>
      <c r="L510" s="66" t="s">
        <v>3080</v>
      </c>
      <c r="M510" s="94" t="s">
        <v>3081</v>
      </c>
      <c r="N510" s="94" t="s">
        <v>3082</v>
      </c>
      <c r="O510" s="64">
        <v>3810</v>
      </c>
      <c r="P510" s="83">
        <v>2.0833333333333315E-2</v>
      </c>
      <c r="Q510" s="84">
        <v>2.0833333328482695E-2</v>
      </c>
      <c r="R510" s="85">
        <v>3.6458406824153964</v>
      </c>
      <c r="S510" s="86">
        <v>111</v>
      </c>
      <c r="T510" s="97">
        <v>4</v>
      </c>
      <c r="U510" s="88" t="s">
        <v>3030</v>
      </c>
      <c r="V510" s="66" t="s">
        <v>2754</v>
      </c>
      <c r="W510" s="89">
        <v>34</v>
      </c>
      <c r="X510" s="88">
        <v>5090</v>
      </c>
      <c r="Y510" s="90">
        <v>9</v>
      </c>
      <c r="Z510" s="91" t="s">
        <v>95</v>
      </c>
      <c r="AA510" s="66" t="s">
        <v>778</v>
      </c>
      <c r="AB510" s="69">
        <v>7</v>
      </c>
      <c r="AC510" s="69" t="s">
        <v>95</v>
      </c>
      <c r="AD510" s="92"/>
      <c r="AE510" s="69">
        <v>3</v>
      </c>
      <c r="AF510" s="93" t="s">
        <v>1165</v>
      </c>
      <c r="AG510" s="94">
        <v>14</v>
      </c>
      <c r="AH510" s="64" t="s">
        <v>1943</v>
      </c>
      <c r="AI510" s="95"/>
      <c r="AJ510" s="178" t="s">
        <v>2771</v>
      </c>
      <c r="AK510" s="68"/>
    </row>
    <row r="511" spans="1:37">
      <c r="A511" s="82">
        <v>40781</v>
      </c>
      <c r="B511" s="66" t="s">
        <v>278</v>
      </c>
      <c r="C511" s="64" t="s">
        <v>76</v>
      </c>
      <c r="D511" s="65">
        <v>0.31597222222222221</v>
      </c>
      <c r="E511" s="66" t="s">
        <v>3079</v>
      </c>
      <c r="F511" s="66" t="s">
        <v>3080</v>
      </c>
      <c r="G511" s="94" t="s">
        <v>3081</v>
      </c>
      <c r="H511" s="94" t="s">
        <v>3082</v>
      </c>
      <c r="I511" s="64">
        <v>3810</v>
      </c>
      <c r="J511" s="65">
        <v>0.3263888888888889</v>
      </c>
      <c r="K511" s="66" t="s">
        <v>3083</v>
      </c>
      <c r="L511" s="66" t="s">
        <v>3084</v>
      </c>
      <c r="M511" s="94" t="s">
        <v>3085</v>
      </c>
      <c r="N511" s="94" t="s">
        <v>3086</v>
      </c>
      <c r="O511" s="64">
        <v>3809</v>
      </c>
      <c r="P511" s="83">
        <v>1.0416666666666685E-2</v>
      </c>
      <c r="Q511" s="84">
        <v>1.0416666671517305E-2</v>
      </c>
      <c r="R511" s="85">
        <v>2.2949441067277738</v>
      </c>
      <c r="S511" s="86">
        <v>112</v>
      </c>
      <c r="T511" s="97">
        <v>4</v>
      </c>
      <c r="U511" s="88" t="s">
        <v>3030</v>
      </c>
      <c r="V511" s="66" t="s">
        <v>2754</v>
      </c>
      <c r="W511" s="89">
        <v>34</v>
      </c>
      <c r="X511" s="88">
        <v>5090</v>
      </c>
      <c r="Y511" s="90">
        <v>9</v>
      </c>
      <c r="Z511" s="91" t="s">
        <v>95</v>
      </c>
      <c r="AA511" s="66" t="s">
        <v>778</v>
      </c>
      <c r="AB511" s="69">
        <v>5</v>
      </c>
      <c r="AC511" s="69" t="s">
        <v>95</v>
      </c>
      <c r="AD511" s="92"/>
      <c r="AE511" s="69">
        <v>3</v>
      </c>
      <c r="AF511" s="93" t="s">
        <v>1165</v>
      </c>
      <c r="AG511" s="94">
        <v>14</v>
      </c>
      <c r="AH511" s="64" t="s">
        <v>1087</v>
      </c>
      <c r="AI511" s="95"/>
      <c r="AJ511" s="99"/>
      <c r="AK511" s="68"/>
    </row>
    <row r="512" spans="1:37">
      <c r="A512" s="82">
        <v>40781</v>
      </c>
      <c r="B512" s="66" t="s">
        <v>386</v>
      </c>
      <c r="C512" s="64" t="s">
        <v>76</v>
      </c>
      <c r="D512" s="65">
        <v>0.69791666666666663</v>
      </c>
      <c r="E512" s="66" t="s">
        <v>3087</v>
      </c>
      <c r="F512" s="66" t="s">
        <v>3088</v>
      </c>
      <c r="G512" s="94" t="s">
        <v>3089</v>
      </c>
      <c r="H512" s="94" t="s">
        <v>3090</v>
      </c>
      <c r="I512" s="64">
        <v>3814</v>
      </c>
      <c r="J512" s="65">
        <v>0.72569444444444453</v>
      </c>
      <c r="K512" s="66" t="s">
        <v>3091</v>
      </c>
      <c r="L512" s="66" t="s">
        <v>3092</v>
      </c>
      <c r="M512" s="94" t="s">
        <v>3093</v>
      </c>
      <c r="N512" s="94" t="s">
        <v>3094</v>
      </c>
      <c r="O512" s="64">
        <v>3813</v>
      </c>
      <c r="P512" s="83">
        <v>2.7777777777777901E-2</v>
      </c>
      <c r="Q512" s="84">
        <v>0</v>
      </c>
      <c r="R512" s="85">
        <v>4.9648127461878335</v>
      </c>
      <c r="S512" s="86">
        <v>111</v>
      </c>
      <c r="T512" s="97">
        <v>4</v>
      </c>
      <c r="U512" s="88"/>
      <c r="V512" s="66" t="s">
        <v>2502</v>
      </c>
      <c r="W512" s="89"/>
      <c r="X512" s="88"/>
      <c r="Y512" s="90"/>
      <c r="Z512" s="91" t="s">
        <v>797</v>
      </c>
      <c r="AA512" s="66" t="s">
        <v>778</v>
      </c>
      <c r="AB512" s="69">
        <v>7</v>
      </c>
      <c r="AC512" s="69" t="s">
        <v>95</v>
      </c>
      <c r="AD512" s="92"/>
      <c r="AE512" s="69">
        <v>3</v>
      </c>
      <c r="AF512" s="93" t="s">
        <v>1165</v>
      </c>
      <c r="AG512" s="94">
        <v>12</v>
      </c>
      <c r="AH512" s="64" t="s">
        <v>2493</v>
      </c>
      <c r="AI512" s="95">
        <v>40</v>
      </c>
      <c r="AJ512" s="178" t="s">
        <v>3095</v>
      </c>
      <c r="AK512" s="68"/>
    </row>
    <row r="513" spans="1:37">
      <c r="A513" s="82">
        <v>40781</v>
      </c>
      <c r="B513" s="66" t="s">
        <v>386</v>
      </c>
      <c r="C513" s="64" t="s">
        <v>76</v>
      </c>
      <c r="D513" s="65">
        <v>0.72569444444444453</v>
      </c>
      <c r="E513" s="66" t="s">
        <v>3091</v>
      </c>
      <c r="F513" s="66" t="s">
        <v>3092</v>
      </c>
      <c r="G513" s="94" t="s">
        <v>3093</v>
      </c>
      <c r="H513" s="94" t="s">
        <v>3094</v>
      </c>
      <c r="I513" s="64">
        <v>3813</v>
      </c>
      <c r="J513" s="65">
        <v>0.74652777777777779</v>
      </c>
      <c r="K513" s="66" t="s">
        <v>3096</v>
      </c>
      <c r="L513" s="66" t="s">
        <v>3097</v>
      </c>
      <c r="M513" s="94" t="s">
        <v>3098</v>
      </c>
      <c r="N513" s="94" t="s">
        <v>3099</v>
      </c>
      <c r="O513" s="64">
        <v>3812</v>
      </c>
      <c r="P513" s="83">
        <v>2.0833333333333259E-2</v>
      </c>
      <c r="Q513" s="84">
        <v>0</v>
      </c>
      <c r="R513" s="85">
        <v>3.3774129745052415</v>
      </c>
      <c r="S513" s="86">
        <v>108</v>
      </c>
      <c r="T513" s="97">
        <v>4</v>
      </c>
      <c r="U513" s="88"/>
      <c r="V513" s="66" t="s">
        <v>2502</v>
      </c>
      <c r="W513" s="89">
        <v>0</v>
      </c>
      <c r="X513" s="88"/>
      <c r="Y513" s="90"/>
      <c r="Z513" s="91" t="s">
        <v>797</v>
      </c>
      <c r="AA513" s="66" t="s">
        <v>778</v>
      </c>
      <c r="AB513" s="69">
        <v>7</v>
      </c>
      <c r="AC513" s="69" t="s">
        <v>822</v>
      </c>
      <c r="AD513" s="92">
        <v>10</v>
      </c>
      <c r="AE513" s="69">
        <v>3</v>
      </c>
      <c r="AF513" s="93" t="s">
        <v>780</v>
      </c>
      <c r="AG513" s="94">
        <v>10</v>
      </c>
      <c r="AH513" s="64" t="s">
        <v>2159</v>
      </c>
      <c r="AI513" s="95"/>
      <c r="AJ513" s="178"/>
      <c r="AK513" s="68"/>
    </row>
    <row r="514" spans="1:37">
      <c r="A514" s="82">
        <v>40781</v>
      </c>
      <c r="B514" s="66" t="s">
        <v>854</v>
      </c>
      <c r="C514" s="64" t="s">
        <v>76</v>
      </c>
      <c r="D514" s="65">
        <v>0.74652777777777779</v>
      </c>
      <c r="E514" s="66" t="s">
        <v>3096</v>
      </c>
      <c r="F514" s="66" t="s">
        <v>3097</v>
      </c>
      <c r="G514" s="94" t="s">
        <v>3098</v>
      </c>
      <c r="H514" s="94" t="s">
        <v>3099</v>
      </c>
      <c r="I514" s="64">
        <v>3812</v>
      </c>
      <c r="J514" s="65">
        <v>0.77222222222222225</v>
      </c>
      <c r="K514" s="66" t="s">
        <v>3100</v>
      </c>
      <c r="L514" s="66" t="s">
        <v>3101</v>
      </c>
      <c r="M514" s="94" t="s">
        <v>3102</v>
      </c>
      <c r="N514" s="94" t="s">
        <v>3103</v>
      </c>
      <c r="O514" s="64">
        <v>3817</v>
      </c>
      <c r="P514" s="83">
        <v>2.5694444444444464E-2</v>
      </c>
      <c r="Q514" s="84">
        <v>0</v>
      </c>
      <c r="R514" s="85">
        <v>11.501167512251222</v>
      </c>
      <c r="S514" s="86">
        <v>307</v>
      </c>
      <c r="T514" s="97">
        <v>10</v>
      </c>
      <c r="U514" s="88"/>
      <c r="V514" s="66" t="s">
        <v>2551</v>
      </c>
      <c r="W514" s="89">
        <v>0</v>
      </c>
      <c r="X514" s="88"/>
      <c r="Y514" s="90"/>
      <c r="Z514" s="91" t="s">
        <v>95</v>
      </c>
      <c r="AA514" s="66" t="s">
        <v>778</v>
      </c>
      <c r="AB514" s="69">
        <v>7</v>
      </c>
      <c r="AC514" s="69" t="s">
        <v>109</v>
      </c>
      <c r="AD514" s="92">
        <v>5</v>
      </c>
      <c r="AE514" s="69">
        <v>3</v>
      </c>
      <c r="AF514" s="93" t="s">
        <v>780</v>
      </c>
      <c r="AG514" s="94">
        <v>11</v>
      </c>
      <c r="AH514" s="64" t="s">
        <v>2159</v>
      </c>
      <c r="AI514" s="95"/>
      <c r="AJ514" s="99"/>
      <c r="AK514" s="68"/>
    </row>
    <row r="515" spans="1:37">
      <c r="A515" s="82">
        <v>40781</v>
      </c>
      <c r="B515" s="66" t="s">
        <v>854</v>
      </c>
      <c r="C515" s="64" t="s">
        <v>76</v>
      </c>
      <c r="D515" s="65">
        <v>0.77222222222222225</v>
      </c>
      <c r="E515" s="66" t="s">
        <v>3100</v>
      </c>
      <c r="F515" s="66" t="s">
        <v>3101</v>
      </c>
      <c r="G515" s="94" t="s">
        <v>3102</v>
      </c>
      <c r="H515" s="94" t="s">
        <v>3103</v>
      </c>
      <c r="I515" s="64">
        <v>3817</v>
      </c>
      <c r="J515" s="65">
        <v>0.78819444444444453</v>
      </c>
      <c r="K515" s="66" t="s">
        <v>3104</v>
      </c>
      <c r="L515" s="66" t="s">
        <v>3105</v>
      </c>
      <c r="M515" s="94" t="s">
        <v>3106</v>
      </c>
      <c r="N515" s="94" t="s">
        <v>3107</v>
      </c>
      <c r="O515" s="64">
        <v>3812</v>
      </c>
      <c r="P515" s="83">
        <v>1.5972222222222276E-2</v>
      </c>
      <c r="Q515" s="84">
        <v>0</v>
      </c>
      <c r="R515" s="85">
        <v>6.185358002955712</v>
      </c>
      <c r="S515" s="86">
        <v>304</v>
      </c>
      <c r="T515" s="97">
        <v>10</v>
      </c>
      <c r="U515" s="88"/>
      <c r="V515" s="66" t="s">
        <v>2551</v>
      </c>
      <c r="W515" s="89">
        <v>0</v>
      </c>
      <c r="X515" s="88"/>
      <c r="Y515" s="90"/>
      <c r="Z515" s="91" t="s">
        <v>95</v>
      </c>
      <c r="AA515" s="66" t="s">
        <v>778</v>
      </c>
      <c r="AB515" s="69">
        <v>7</v>
      </c>
      <c r="AC515" s="69" t="s">
        <v>822</v>
      </c>
      <c r="AD515" s="92">
        <v>5</v>
      </c>
      <c r="AE515" s="69">
        <v>3</v>
      </c>
      <c r="AF515" s="93" t="s">
        <v>780</v>
      </c>
      <c r="AG515" s="94">
        <v>10</v>
      </c>
      <c r="AH515" s="64" t="s">
        <v>2159</v>
      </c>
      <c r="AI515" s="95"/>
      <c r="AJ515" s="99"/>
      <c r="AK515" s="68"/>
    </row>
    <row r="516" spans="1:37">
      <c r="A516" s="82">
        <v>40781</v>
      </c>
      <c r="B516" s="66" t="s">
        <v>854</v>
      </c>
      <c r="C516" s="64" t="s">
        <v>76</v>
      </c>
      <c r="D516" s="65">
        <v>0.78819444444444453</v>
      </c>
      <c r="E516" s="66" t="s">
        <v>3104</v>
      </c>
      <c r="F516" s="66" t="s">
        <v>3105</v>
      </c>
      <c r="G516" s="94" t="s">
        <v>3106</v>
      </c>
      <c r="H516" s="94" t="s">
        <v>3107</v>
      </c>
      <c r="I516" s="64">
        <v>3812</v>
      </c>
      <c r="J516" s="65">
        <v>0.79305555555555562</v>
      </c>
      <c r="K516" s="66" t="s">
        <v>3108</v>
      </c>
      <c r="L516" s="66" t="s">
        <v>3109</v>
      </c>
      <c r="M516" s="94" t="s">
        <v>3110</v>
      </c>
      <c r="N516" s="94" t="s">
        <v>3111</v>
      </c>
      <c r="O516" s="64">
        <v>3817</v>
      </c>
      <c r="P516" s="83">
        <v>4.8611111111110938E-3</v>
      </c>
      <c r="Q516" s="84">
        <v>0</v>
      </c>
      <c r="R516" s="85">
        <v>2.5651277350781934</v>
      </c>
      <c r="S516" s="86">
        <v>309</v>
      </c>
      <c r="T516" s="97">
        <v>10</v>
      </c>
      <c r="U516" s="88"/>
      <c r="V516" s="66" t="s">
        <v>2551</v>
      </c>
      <c r="W516" s="89">
        <v>0</v>
      </c>
      <c r="X516" s="88"/>
      <c r="Y516" s="90"/>
      <c r="Z516" s="91" t="s">
        <v>95</v>
      </c>
      <c r="AA516" s="66" t="s">
        <v>778</v>
      </c>
      <c r="AB516" s="69">
        <v>7</v>
      </c>
      <c r="AC516" s="69" t="s">
        <v>1137</v>
      </c>
      <c r="AD516" s="92">
        <v>5</v>
      </c>
      <c r="AE516" s="69">
        <v>4</v>
      </c>
      <c r="AF516" s="93" t="s">
        <v>780</v>
      </c>
      <c r="AG516" s="94">
        <v>16</v>
      </c>
      <c r="AH516" s="64" t="s">
        <v>2159</v>
      </c>
      <c r="AI516" s="95"/>
      <c r="AJ516" s="178" t="s">
        <v>3112</v>
      </c>
      <c r="AK516" s="68"/>
    </row>
    <row r="517" spans="1:37">
      <c r="A517" s="82">
        <v>40781</v>
      </c>
      <c r="B517" s="66" t="s">
        <v>394</v>
      </c>
      <c r="C517" s="64" t="s">
        <v>3113</v>
      </c>
      <c r="D517" s="65">
        <v>0.79305555555555562</v>
      </c>
      <c r="E517" s="66" t="s">
        <v>3108</v>
      </c>
      <c r="F517" s="66" t="s">
        <v>3109</v>
      </c>
      <c r="G517" s="94" t="s">
        <v>3110</v>
      </c>
      <c r="H517" s="94" t="s">
        <v>3111</v>
      </c>
      <c r="I517" s="64">
        <v>3817</v>
      </c>
      <c r="J517" s="65">
        <v>0.81597222222222221</v>
      </c>
      <c r="K517" s="66" t="s">
        <v>3114</v>
      </c>
      <c r="L517" s="66" t="s">
        <v>3115</v>
      </c>
      <c r="M517" s="94" t="s">
        <v>3116</v>
      </c>
      <c r="N517" s="94" t="s">
        <v>3117</v>
      </c>
      <c r="O517" s="64">
        <v>3808</v>
      </c>
      <c r="P517" s="83">
        <v>2.2916666666666585E-2</v>
      </c>
      <c r="Q517" s="84">
        <v>0</v>
      </c>
      <c r="R517" s="85">
        <v>10.627113393051925</v>
      </c>
      <c r="S517" s="86">
        <v>309</v>
      </c>
      <c r="T517" s="97">
        <v>10</v>
      </c>
      <c r="U517" s="88"/>
      <c r="V517" s="66" t="s">
        <v>2551</v>
      </c>
      <c r="W517" s="89">
        <v>0</v>
      </c>
      <c r="X517" s="88"/>
      <c r="Y517" s="90"/>
      <c r="Z517" s="91" t="s">
        <v>95</v>
      </c>
      <c r="AA517" s="66" t="s">
        <v>778</v>
      </c>
      <c r="AB517" s="69">
        <v>7</v>
      </c>
      <c r="AC517" s="69" t="s">
        <v>1137</v>
      </c>
      <c r="AD517" s="92">
        <v>5</v>
      </c>
      <c r="AE517" s="69">
        <v>4</v>
      </c>
      <c r="AF517" s="177" t="s">
        <v>780</v>
      </c>
      <c r="AG517" s="94">
        <v>17</v>
      </c>
      <c r="AH517" s="64" t="s">
        <v>2159</v>
      </c>
      <c r="AI517" s="95"/>
      <c r="AJ517" s="178"/>
      <c r="AK517" s="68"/>
    </row>
    <row r="518" spans="1:37">
      <c r="A518" s="82">
        <v>40781</v>
      </c>
      <c r="B518" s="66" t="s">
        <v>394</v>
      </c>
      <c r="C518" s="64" t="s">
        <v>3113</v>
      </c>
      <c r="D518" s="65">
        <v>0.81597222222222221</v>
      </c>
      <c r="E518" s="66" t="s">
        <v>3114</v>
      </c>
      <c r="F518" s="66" t="s">
        <v>3115</v>
      </c>
      <c r="G518" s="94" t="s">
        <v>3116</v>
      </c>
      <c r="H518" s="94" t="s">
        <v>3117</v>
      </c>
      <c r="I518" s="64">
        <v>3808</v>
      </c>
      <c r="J518" s="65">
        <v>0.84375</v>
      </c>
      <c r="K518" s="66" t="s">
        <v>3118</v>
      </c>
      <c r="L518" s="66" t="s">
        <v>3119</v>
      </c>
      <c r="M518" s="94" t="s">
        <v>3120</v>
      </c>
      <c r="N518" s="94" t="s">
        <v>3121</v>
      </c>
      <c r="O518" s="64">
        <v>3801</v>
      </c>
      <c r="P518" s="83">
        <v>2.777777777777779E-2</v>
      </c>
      <c r="Q518" s="84">
        <v>0</v>
      </c>
      <c r="R518" s="85">
        <v>8.7005054736444638</v>
      </c>
      <c r="S518" s="86">
        <v>310</v>
      </c>
      <c r="T518" s="97">
        <v>10</v>
      </c>
      <c r="U518" s="88"/>
      <c r="V518" s="66" t="s">
        <v>2551</v>
      </c>
      <c r="W518" s="89">
        <v>0</v>
      </c>
      <c r="X518" s="88"/>
      <c r="Y518" s="90"/>
      <c r="Z518" s="91" t="s">
        <v>95</v>
      </c>
      <c r="AA518" s="66" t="s">
        <v>778</v>
      </c>
      <c r="AB518" s="69">
        <v>7</v>
      </c>
      <c r="AC518" s="69" t="s">
        <v>1137</v>
      </c>
      <c r="AD518" s="92">
        <v>5</v>
      </c>
      <c r="AE518" s="69">
        <v>4</v>
      </c>
      <c r="AF518" s="177" t="s">
        <v>780</v>
      </c>
      <c r="AG518" s="94">
        <v>21</v>
      </c>
      <c r="AH518" s="64" t="s">
        <v>2493</v>
      </c>
      <c r="AI518" s="95"/>
      <c r="AJ518" s="178" t="s">
        <v>3122</v>
      </c>
      <c r="AK518" s="68"/>
    </row>
    <row r="519" spans="1:37">
      <c r="A519" s="82">
        <v>40781</v>
      </c>
      <c r="B519" s="66" t="s">
        <v>297</v>
      </c>
      <c r="C519" s="64" t="s">
        <v>395</v>
      </c>
      <c r="D519" s="65">
        <v>0.84375</v>
      </c>
      <c r="E519" s="66" t="s">
        <v>3118</v>
      </c>
      <c r="F519" s="66" t="s">
        <v>3119</v>
      </c>
      <c r="G519" s="94" t="s">
        <v>3120</v>
      </c>
      <c r="H519" s="94" t="s">
        <v>3121</v>
      </c>
      <c r="I519" s="64">
        <v>3801</v>
      </c>
      <c r="J519" s="65">
        <v>0.87777777777777777</v>
      </c>
      <c r="K519" s="66" t="s">
        <v>3123</v>
      </c>
      <c r="L519" s="66" t="s">
        <v>3124</v>
      </c>
      <c r="M519" s="94" t="s">
        <v>3125</v>
      </c>
      <c r="N519" s="94" t="s">
        <v>3126</v>
      </c>
      <c r="O519" s="64">
        <v>3801</v>
      </c>
      <c r="P519" s="83">
        <v>3.4027777777777768E-2</v>
      </c>
      <c r="Q519" s="84">
        <v>0</v>
      </c>
      <c r="R519" s="85">
        <v>7.2205147901743247E-2</v>
      </c>
      <c r="S519" s="86">
        <v>15</v>
      </c>
      <c r="T519" s="97">
        <v>0.2</v>
      </c>
      <c r="U519" s="88"/>
      <c r="V519" s="66" t="s">
        <v>3127</v>
      </c>
      <c r="W519" s="89">
        <v>0</v>
      </c>
      <c r="X519" s="88"/>
      <c r="Y519" s="90"/>
      <c r="Z519" s="91" t="s">
        <v>95</v>
      </c>
      <c r="AA519" s="66" t="s">
        <v>778</v>
      </c>
      <c r="AB519" s="69">
        <v>7</v>
      </c>
      <c r="AC519" s="69" t="s">
        <v>1137</v>
      </c>
      <c r="AD519" s="92">
        <v>5</v>
      </c>
      <c r="AE519" s="69">
        <v>3</v>
      </c>
      <c r="AF519" s="177" t="s">
        <v>780</v>
      </c>
      <c r="AG519" s="94">
        <v>10</v>
      </c>
      <c r="AH519" s="64" t="s">
        <v>2493</v>
      </c>
      <c r="AI519" s="95"/>
      <c r="AJ519" s="99"/>
      <c r="AK519" s="68"/>
    </row>
    <row r="520" spans="1:37">
      <c r="A520" s="82">
        <v>40781</v>
      </c>
      <c r="B520" s="66" t="s">
        <v>181</v>
      </c>
      <c r="C520" s="64" t="s">
        <v>76</v>
      </c>
      <c r="D520" s="65">
        <v>0.87777777777777777</v>
      </c>
      <c r="E520" s="66" t="s">
        <v>3123</v>
      </c>
      <c r="F520" s="66" t="s">
        <v>3124</v>
      </c>
      <c r="G520" s="94" t="s">
        <v>3125</v>
      </c>
      <c r="H520" s="94" t="s">
        <v>3126</v>
      </c>
      <c r="I520" s="64">
        <v>3801</v>
      </c>
      <c r="J520" s="65">
        <v>0.8965277777777777</v>
      </c>
      <c r="K520" s="66" t="s">
        <v>3128</v>
      </c>
      <c r="L520" s="66" t="s">
        <v>3129</v>
      </c>
      <c r="M520" s="94" t="s">
        <v>3130</v>
      </c>
      <c r="N520" s="94" t="s">
        <v>3131</v>
      </c>
      <c r="O520" s="64">
        <v>3797</v>
      </c>
      <c r="P520" s="83">
        <v>1.8749999999999933E-2</v>
      </c>
      <c r="Q520" s="84">
        <v>0</v>
      </c>
      <c r="R520" s="85">
        <v>8.6575912199828159E-2</v>
      </c>
      <c r="S520" s="86">
        <v>354</v>
      </c>
      <c r="T520" s="97">
        <v>0</v>
      </c>
      <c r="U520" s="88"/>
      <c r="V520" s="66" t="s">
        <v>3127</v>
      </c>
      <c r="W520" s="89">
        <v>0</v>
      </c>
      <c r="X520" s="88"/>
      <c r="Y520" s="90"/>
      <c r="Z520" s="91" t="s">
        <v>95</v>
      </c>
      <c r="AA520" s="66" t="s">
        <v>778</v>
      </c>
      <c r="AB520" s="69">
        <v>7</v>
      </c>
      <c r="AC520" s="69" t="s">
        <v>1137</v>
      </c>
      <c r="AD520" s="92">
        <v>4</v>
      </c>
      <c r="AE520" s="69">
        <v>3</v>
      </c>
      <c r="AF520" s="177" t="s">
        <v>780</v>
      </c>
      <c r="AG520" s="94">
        <v>10</v>
      </c>
      <c r="AH520" s="64" t="s">
        <v>2493</v>
      </c>
      <c r="AI520" s="95"/>
      <c r="AJ520" s="99"/>
      <c r="AK520" s="68"/>
    </row>
    <row r="521" spans="1:37">
      <c r="A521" s="82">
        <v>40781</v>
      </c>
      <c r="B521" s="66" t="s">
        <v>181</v>
      </c>
      <c r="C521" s="64" t="s">
        <v>395</v>
      </c>
      <c r="D521" s="65">
        <v>0.8965277777777777</v>
      </c>
      <c r="E521" s="66" t="s">
        <v>3128</v>
      </c>
      <c r="F521" s="66" t="s">
        <v>3129</v>
      </c>
      <c r="G521" s="94" t="s">
        <v>3130</v>
      </c>
      <c r="H521" s="94" t="s">
        <v>3131</v>
      </c>
      <c r="I521" s="64">
        <v>3797</v>
      </c>
      <c r="J521" s="65">
        <v>0.94305555555555554</v>
      </c>
      <c r="K521" s="66" t="s">
        <v>3132</v>
      </c>
      <c r="L521" s="66" t="s">
        <v>3133</v>
      </c>
      <c r="M521" s="94" t="s">
        <v>3134</v>
      </c>
      <c r="N521" s="94" t="s">
        <v>3135</v>
      </c>
      <c r="O521" s="64">
        <v>3814</v>
      </c>
      <c r="P521" s="83">
        <v>4.6527777777777835E-2</v>
      </c>
      <c r="Q521" s="84">
        <v>0</v>
      </c>
      <c r="R521" s="85">
        <v>19.207596771438194</v>
      </c>
      <c r="S521" s="86">
        <v>303</v>
      </c>
      <c r="T521" s="97">
        <v>8</v>
      </c>
      <c r="U521" s="88"/>
      <c r="V521" s="66" t="s">
        <v>2551</v>
      </c>
      <c r="W521" s="89">
        <v>0</v>
      </c>
      <c r="X521" s="88"/>
      <c r="Y521" s="90"/>
      <c r="Z521" s="91" t="s">
        <v>95</v>
      </c>
      <c r="AA521" s="66" t="s">
        <v>778</v>
      </c>
      <c r="AB521" s="69">
        <v>7</v>
      </c>
      <c r="AC521" s="69" t="s">
        <v>1137</v>
      </c>
      <c r="AD521" s="92">
        <v>6</v>
      </c>
      <c r="AE521" s="69">
        <v>3</v>
      </c>
      <c r="AF521" s="93" t="s">
        <v>780</v>
      </c>
      <c r="AG521" s="94">
        <v>8</v>
      </c>
      <c r="AH521" s="64" t="s">
        <v>2493</v>
      </c>
      <c r="AI521" s="95">
        <v>41</v>
      </c>
      <c r="AJ521" s="178" t="s">
        <v>209</v>
      </c>
      <c r="AK521" s="68"/>
    </row>
    <row r="522" spans="1:37">
      <c r="A522" s="82">
        <v>40781</v>
      </c>
      <c r="B522" s="66" t="s">
        <v>181</v>
      </c>
      <c r="C522" s="64" t="s">
        <v>76</v>
      </c>
      <c r="D522" s="65">
        <v>0.94305555555555554</v>
      </c>
      <c r="E522" s="66" t="s">
        <v>3132</v>
      </c>
      <c r="F522" s="66" t="s">
        <v>3133</v>
      </c>
      <c r="G522" s="94" t="s">
        <v>3134</v>
      </c>
      <c r="H522" s="94" t="s">
        <v>3135</v>
      </c>
      <c r="I522" s="64">
        <v>3814</v>
      </c>
      <c r="J522" s="65">
        <v>0.95624999999999993</v>
      </c>
      <c r="K522" s="66" t="s">
        <v>3136</v>
      </c>
      <c r="L522" s="66" t="s">
        <v>3137</v>
      </c>
      <c r="M522" s="94" t="s">
        <v>3138</v>
      </c>
      <c r="N522" s="94" t="s">
        <v>3139</v>
      </c>
      <c r="O522" s="64">
        <v>3816</v>
      </c>
      <c r="P522" s="83">
        <v>1.3194444444444398E-2</v>
      </c>
      <c r="Q522" s="84">
        <v>0</v>
      </c>
      <c r="R522" s="85">
        <v>0.28620004343882954</v>
      </c>
      <c r="S522" s="86">
        <v>375</v>
      </c>
      <c r="T522" s="97">
        <v>0</v>
      </c>
      <c r="U522" s="88"/>
      <c r="V522" s="66" t="s">
        <v>3140</v>
      </c>
      <c r="W522" s="89">
        <v>0</v>
      </c>
      <c r="X522" s="88"/>
      <c r="Y522" s="90"/>
      <c r="Z522" s="91" t="s">
        <v>95</v>
      </c>
      <c r="AA522" s="66" t="s">
        <v>778</v>
      </c>
      <c r="AB522" s="69">
        <v>7</v>
      </c>
      <c r="AC522" s="69" t="s">
        <v>1137</v>
      </c>
      <c r="AD522" s="92">
        <v>8</v>
      </c>
      <c r="AE522" s="69">
        <v>3</v>
      </c>
      <c r="AF522" s="177" t="s">
        <v>780</v>
      </c>
      <c r="AG522" s="94">
        <v>7</v>
      </c>
      <c r="AH522" s="64" t="s">
        <v>2159</v>
      </c>
      <c r="AI522" s="95"/>
      <c r="AJ522" s="178"/>
      <c r="AK522" s="68"/>
    </row>
    <row r="523" spans="1:37">
      <c r="A523" s="82">
        <v>40781</v>
      </c>
      <c r="B523" s="66" t="s">
        <v>147</v>
      </c>
      <c r="C523" s="64" t="s">
        <v>76</v>
      </c>
      <c r="D523" s="65">
        <v>0.95624999999999993</v>
      </c>
      <c r="E523" s="66" t="s">
        <v>3136</v>
      </c>
      <c r="F523" s="66" t="s">
        <v>3137</v>
      </c>
      <c r="G523" s="94" t="s">
        <v>3138</v>
      </c>
      <c r="H523" s="94" t="s">
        <v>3139</v>
      </c>
      <c r="I523" s="64">
        <v>3816</v>
      </c>
      <c r="J523" s="65">
        <v>0.97916666666666663</v>
      </c>
      <c r="K523" s="66" t="s">
        <v>3141</v>
      </c>
      <c r="L523" s="66" t="s">
        <v>3142</v>
      </c>
      <c r="M523" s="94" t="s">
        <v>3143</v>
      </c>
      <c r="N523" s="94" t="s">
        <v>3144</v>
      </c>
      <c r="O523" s="64">
        <v>3814</v>
      </c>
      <c r="P523" s="83">
        <v>2.2916666666666696E-2</v>
      </c>
      <c r="Q523" s="84">
        <v>0</v>
      </c>
      <c r="R523" s="85">
        <v>0.18615033775918594</v>
      </c>
      <c r="S523" s="86">
        <v>4</v>
      </c>
      <c r="T523" s="97">
        <v>0</v>
      </c>
      <c r="U523" s="88"/>
      <c r="V523" s="66" t="s">
        <v>3140</v>
      </c>
      <c r="W523" s="89">
        <v>0</v>
      </c>
      <c r="X523" s="88"/>
      <c r="Y523" s="90"/>
      <c r="Z523" s="91" t="s">
        <v>95</v>
      </c>
      <c r="AA523" s="66" t="s">
        <v>778</v>
      </c>
      <c r="AB523" s="69">
        <v>7</v>
      </c>
      <c r="AC523" s="69" t="s">
        <v>1137</v>
      </c>
      <c r="AD523" s="92">
        <v>5</v>
      </c>
      <c r="AE523" s="69">
        <v>3</v>
      </c>
      <c r="AF523" s="177" t="s">
        <v>780</v>
      </c>
      <c r="AG523" s="94">
        <v>5</v>
      </c>
      <c r="AH523" s="64" t="s">
        <v>2493</v>
      </c>
      <c r="AI523" s="95"/>
      <c r="AJ523" s="178"/>
      <c r="AK523" s="68"/>
    </row>
    <row r="524" spans="1:37">
      <c r="A524" s="82">
        <v>40781</v>
      </c>
      <c r="B524" s="66" t="s">
        <v>147</v>
      </c>
      <c r="C524" s="64" t="s">
        <v>76</v>
      </c>
      <c r="D524" s="65">
        <v>0.97916666666666663</v>
      </c>
      <c r="E524" s="66" t="s">
        <v>3141</v>
      </c>
      <c r="F524" s="66" t="s">
        <v>3142</v>
      </c>
      <c r="G524" s="94" t="s">
        <v>3143</v>
      </c>
      <c r="H524" s="94" t="s">
        <v>3144</v>
      </c>
      <c r="I524" s="64">
        <v>3814</v>
      </c>
      <c r="J524" s="65">
        <v>0.99930555555555556</v>
      </c>
      <c r="K524" s="66" t="s">
        <v>3145</v>
      </c>
      <c r="L524" s="66" t="s">
        <v>3146</v>
      </c>
      <c r="M524" s="94" t="s">
        <v>3147</v>
      </c>
      <c r="N524" s="94" t="s">
        <v>3148</v>
      </c>
      <c r="O524" s="64">
        <v>3814</v>
      </c>
      <c r="P524" s="83">
        <v>2.0138888888888928E-2</v>
      </c>
      <c r="Q524" s="84">
        <v>0</v>
      </c>
      <c r="R524" s="85">
        <v>0.35335502161247595</v>
      </c>
      <c r="S524" s="86">
        <v>62</v>
      </c>
      <c r="T524" s="97">
        <v>0</v>
      </c>
      <c r="U524" s="88"/>
      <c r="V524" s="66" t="s">
        <v>3140</v>
      </c>
      <c r="W524" s="89">
        <v>0</v>
      </c>
      <c r="X524" s="88"/>
      <c r="Y524" s="90"/>
      <c r="Z524" s="91" t="s">
        <v>95</v>
      </c>
      <c r="AA524" s="66" t="s">
        <v>778</v>
      </c>
      <c r="AB524" s="69">
        <v>7</v>
      </c>
      <c r="AC524" s="69" t="s">
        <v>1137</v>
      </c>
      <c r="AD524" s="92">
        <v>4</v>
      </c>
      <c r="AE524" s="69">
        <v>2</v>
      </c>
      <c r="AF524" s="177" t="s">
        <v>780</v>
      </c>
      <c r="AG524" s="94">
        <v>6</v>
      </c>
      <c r="AH524" s="64" t="s">
        <v>2169</v>
      </c>
      <c r="AI524" s="95"/>
      <c r="AJ524" s="99"/>
      <c r="AK524" s="68"/>
    </row>
    <row r="525" spans="1:37">
      <c r="A525" s="82">
        <v>40782</v>
      </c>
      <c r="B525" s="66" t="s">
        <v>137</v>
      </c>
      <c r="C525" s="64" t="s">
        <v>76</v>
      </c>
      <c r="D525" s="65">
        <v>0</v>
      </c>
      <c r="E525" s="66" t="s">
        <v>3145</v>
      </c>
      <c r="F525" s="66" t="s">
        <v>3146</v>
      </c>
      <c r="G525" s="94" t="s">
        <v>3147</v>
      </c>
      <c r="H525" s="94" t="s">
        <v>3148</v>
      </c>
      <c r="I525" s="64">
        <v>3814</v>
      </c>
      <c r="J525" s="65">
        <v>1.8749999999999999E-2</v>
      </c>
      <c r="K525" s="66" t="s">
        <v>3149</v>
      </c>
      <c r="L525" s="66" t="s">
        <v>3150</v>
      </c>
      <c r="M525" s="94" t="s">
        <v>3151</v>
      </c>
      <c r="N525" s="94" t="s">
        <v>3152</v>
      </c>
      <c r="O525" s="64">
        <v>3811</v>
      </c>
      <c r="P525" s="83">
        <v>1.8749999999999999E-2</v>
      </c>
      <c r="Q525" s="84">
        <v>0</v>
      </c>
      <c r="R525" s="85">
        <v>4.7609924620299218</v>
      </c>
      <c r="S525" s="86">
        <v>26</v>
      </c>
      <c r="T525" s="97">
        <v>0</v>
      </c>
      <c r="U525" s="88"/>
      <c r="V525" s="66" t="s">
        <v>3127</v>
      </c>
      <c r="W525" s="89">
        <v>0</v>
      </c>
      <c r="X525" s="88"/>
      <c r="Y525" s="90"/>
      <c r="Z525" s="91" t="s">
        <v>95</v>
      </c>
      <c r="AA525" s="66" t="s">
        <v>778</v>
      </c>
      <c r="AB525" s="69">
        <v>7</v>
      </c>
      <c r="AC525" s="69" t="s">
        <v>1137</v>
      </c>
      <c r="AD525" s="92">
        <v>5</v>
      </c>
      <c r="AE525" s="69">
        <v>2</v>
      </c>
      <c r="AF525" s="93" t="s">
        <v>780</v>
      </c>
      <c r="AG525" s="94">
        <v>7</v>
      </c>
      <c r="AH525" s="64" t="s">
        <v>2493</v>
      </c>
      <c r="AI525" s="179" t="s">
        <v>3153</v>
      </c>
      <c r="AJ525" s="178" t="s">
        <v>209</v>
      </c>
      <c r="AK525" s="68"/>
    </row>
    <row r="526" spans="1:37">
      <c r="A526" s="82">
        <v>40782</v>
      </c>
      <c r="B526" s="66" t="s">
        <v>137</v>
      </c>
      <c r="C526" s="64" t="s">
        <v>76</v>
      </c>
      <c r="D526" s="65">
        <v>1.8749999999999999E-2</v>
      </c>
      <c r="E526" s="66" t="s">
        <v>3149</v>
      </c>
      <c r="F526" s="66" t="s">
        <v>3150</v>
      </c>
      <c r="G526" s="94" t="s">
        <v>3151</v>
      </c>
      <c r="H526" s="94" t="s">
        <v>3152</v>
      </c>
      <c r="I526" s="64">
        <v>3811</v>
      </c>
      <c r="J526" s="65">
        <v>4.1666666666666664E-2</v>
      </c>
      <c r="K526" s="66" t="s">
        <v>3154</v>
      </c>
      <c r="L526" s="66" t="s">
        <v>3155</v>
      </c>
      <c r="M526" s="94" t="s">
        <v>3156</v>
      </c>
      <c r="N526" s="94" t="s">
        <v>3157</v>
      </c>
      <c r="O526" s="64">
        <v>3811</v>
      </c>
      <c r="P526" s="83">
        <v>2.2916666666666665E-2</v>
      </c>
      <c r="Q526" s="84">
        <v>0</v>
      </c>
      <c r="R526" s="85">
        <v>0.22319839697822785</v>
      </c>
      <c r="S526" s="86">
        <v>295</v>
      </c>
      <c r="T526" s="97">
        <v>3</v>
      </c>
      <c r="U526" s="88"/>
      <c r="V526" s="66" t="s">
        <v>2551</v>
      </c>
      <c r="W526" s="89">
        <v>0</v>
      </c>
      <c r="X526" s="88"/>
      <c r="Y526" s="90"/>
      <c r="Z526" s="91" t="s">
        <v>95</v>
      </c>
      <c r="AA526" s="66" t="s">
        <v>778</v>
      </c>
      <c r="AB526" s="69">
        <v>7</v>
      </c>
      <c r="AC526" s="69" t="s">
        <v>1137</v>
      </c>
      <c r="AD526" s="92">
        <v>9</v>
      </c>
      <c r="AE526" s="69">
        <v>2</v>
      </c>
      <c r="AF526" s="177" t="s">
        <v>780</v>
      </c>
      <c r="AG526" s="94">
        <v>6</v>
      </c>
      <c r="AH526" s="64" t="s">
        <v>2493</v>
      </c>
      <c r="AI526" s="95"/>
      <c r="AJ526" s="178"/>
      <c r="AK526" s="68"/>
    </row>
    <row r="527" spans="1:37">
      <c r="A527" s="82">
        <v>40782</v>
      </c>
      <c r="B527" s="66" t="s">
        <v>147</v>
      </c>
      <c r="C527" s="64" t="s">
        <v>76</v>
      </c>
      <c r="D527" s="65">
        <v>4.1666666666666664E-2</v>
      </c>
      <c r="E527" s="66" t="s">
        <v>3154</v>
      </c>
      <c r="F527" s="66" t="s">
        <v>3155</v>
      </c>
      <c r="G527" s="94" t="s">
        <v>3156</v>
      </c>
      <c r="H527" s="94" t="s">
        <v>3157</v>
      </c>
      <c r="I527" s="64">
        <v>3811</v>
      </c>
      <c r="J527" s="65">
        <v>6.25E-2</v>
      </c>
      <c r="K527" s="66" t="s">
        <v>3158</v>
      </c>
      <c r="L527" s="66" t="s">
        <v>3159</v>
      </c>
      <c r="M527" s="94" t="s">
        <v>3160</v>
      </c>
      <c r="N527" s="94" t="s">
        <v>3161</v>
      </c>
      <c r="O527" s="64">
        <v>3811</v>
      </c>
      <c r="P527" s="83">
        <v>2.0833333333333336E-2</v>
      </c>
      <c r="Q527" s="84">
        <v>0</v>
      </c>
      <c r="R527" s="85">
        <v>9.5832234236298164E-2</v>
      </c>
      <c r="S527" s="86">
        <v>336</v>
      </c>
      <c r="T527" s="97">
        <v>0</v>
      </c>
      <c r="U527" s="88"/>
      <c r="V527" s="66" t="s">
        <v>3127</v>
      </c>
      <c r="W527" s="89">
        <v>0</v>
      </c>
      <c r="X527" s="88"/>
      <c r="Y527" s="90"/>
      <c r="Z527" s="91" t="s">
        <v>95</v>
      </c>
      <c r="AA527" s="66" t="s">
        <v>778</v>
      </c>
      <c r="AB527" s="92">
        <v>7</v>
      </c>
      <c r="AC527" s="69" t="s">
        <v>1137</v>
      </c>
      <c r="AD527" s="92">
        <v>7</v>
      </c>
      <c r="AE527" s="69">
        <v>2</v>
      </c>
      <c r="AF527" s="93" t="s">
        <v>780</v>
      </c>
      <c r="AG527" s="94">
        <v>7</v>
      </c>
      <c r="AH527" s="64" t="s">
        <v>2493</v>
      </c>
      <c r="AI527" s="95"/>
      <c r="AJ527" s="99"/>
      <c r="AK527" s="68"/>
    </row>
    <row r="528" spans="1:37">
      <c r="A528" s="82">
        <v>40782</v>
      </c>
      <c r="B528" s="66" t="s">
        <v>147</v>
      </c>
      <c r="C528" s="64" t="s">
        <v>76</v>
      </c>
      <c r="D528" s="65">
        <v>6.25E-2</v>
      </c>
      <c r="E528" s="66" t="s">
        <v>3158</v>
      </c>
      <c r="F528" s="66" t="s">
        <v>3159</v>
      </c>
      <c r="G528" s="94" t="s">
        <v>3160</v>
      </c>
      <c r="H528" s="94" t="s">
        <v>3161</v>
      </c>
      <c r="I528" s="64">
        <v>3811</v>
      </c>
      <c r="J528" s="65">
        <v>8.3333333333333329E-2</v>
      </c>
      <c r="K528" s="66" t="s">
        <v>3162</v>
      </c>
      <c r="L528" s="66" t="s">
        <v>3163</v>
      </c>
      <c r="M528" s="94" t="s">
        <v>3164</v>
      </c>
      <c r="N528" s="94" t="s">
        <v>3165</v>
      </c>
      <c r="O528" s="64">
        <v>3811</v>
      </c>
      <c r="P528" s="83">
        <v>2.0833333333333329E-2</v>
      </c>
      <c r="Q528" s="84">
        <v>0</v>
      </c>
      <c r="R528" s="85">
        <v>0.36631472135138049</v>
      </c>
      <c r="S528" s="86">
        <v>16</v>
      </c>
      <c r="T528" s="97">
        <v>0</v>
      </c>
      <c r="U528" s="88"/>
      <c r="V528" s="66" t="s">
        <v>3127</v>
      </c>
      <c r="W528" s="89">
        <v>0</v>
      </c>
      <c r="X528" s="88"/>
      <c r="Y528" s="90"/>
      <c r="Z528" s="91" t="s">
        <v>95</v>
      </c>
      <c r="AA528" s="66" t="s">
        <v>778</v>
      </c>
      <c r="AB528" s="92">
        <v>7</v>
      </c>
      <c r="AC528" s="69" t="s">
        <v>1137</v>
      </c>
      <c r="AD528" s="92">
        <v>7</v>
      </c>
      <c r="AE528" s="69">
        <v>2</v>
      </c>
      <c r="AF528" s="93" t="s">
        <v>780</v>
      </c>
      <c r="AG528" s="94">
        <v>7</v>
      </c>
      <c r="AH528" s="64" t="s">
        <v>781</v>
      </c>
      <c r="AI528" s="95"/>
      <c r="AJ528" s="99"/>
      <c r="AK528" s="68"/>
    </row>
    <row r="529" spans="1:37">
      <c r="A529" s="82">
        <v>40782</v>
      </c>
      <c r="B529" s="66" t="s">
        <v>147</v>
      </c>
      <c r="C529" s="64" t="s">
        <v>76</v>
      </c>
      <c r="D529" s="65">
        <v>8.3333333333333329E-2</v>
      </c>
      <c r="E529" s="66" t="s">
        <v>3162</v>
      </c>
      <c r="F529" s="66" t="s">
        <v>3163</v>
      </c>
      <c r="G529" s="94" t="s">
        <v>3164</v>
      </c>
      <c r="H529" s="94" t="s">
        <v>3165</v>
      </c>
      <c r="I529" s="64">
        <v>3811</v>
      </c>
      <c r="J529" s="65">
        <v>0.10416666666666667</v>
      </c>
      <c r="K529" s="66" t="s">
        <v>3166</v>
      </c>
      <c r="L529" s="66" t="s">
        <v>3167</v>
      </c>
      <c r="M529" s="94" t="s">
        <v>3168</v>
      </c>
      <c r="N529" s="94" t="s">
        <v>3169</v>
      </c>
      <c r="O529" s="64">
        <v>3809</v>
      </c>
      <c r="P529" s="83">
        <v>2.0833333333333343E-2</v>
      </c>
      <c r="Q529" s="84">
        <v>0</v>
      </c>
      <c r="R529" s="85">
        <v>0.47901505600017052</v>
      </c>
      <c r="S529" s="86">
        <v>300</v>
      </c>
      <c r="T529" s="97">
        <v>0</v>
      </c>
      <c r="U529" s="88"/>
      <c r="V529" s="66" t="s">
        <v>3127</v>
      </c>
      <c r="W529" s="89">
        <v>0</v>
      </c>
      <c r="X529" s="88"/>
      <c r="Y529" s="90"/>
      <c r="Z529" s="91" t="s">
        <v>95</v>
      </c>
      <c r="AA529" s="66" t="s">
        <v>778</v>
      </c>
      <c r="AB529" s="92">
        <v>7</v>
      </c>
      <c r="AC529" s="69" t="s">
        <v>1137</v>
      </c>
      <c r="AD529" s="92">
        <v>10</v>
      </c>
      <c r="AE529" s="69">
        <v>2</v>
      </c>
      <c r="AF529" s="93" t="s">
        <v>780</v>
      </c>
      <c r="AG529" s="94">
        <v>7</v>
      </c>
      <c r="AH529" s="64" t="s">
        <v>2169</v>
      </c>
      <c r="AI529" s="95"/>
      <c r="AJ529" s="99"/>
      <c r="AK529" s="68"/>
    </row>
    <row r="530" spans="1:37">
      <c r="A530" s="82">
        <v>40782</v>
      </c>
      <c r="B530" s="66" t="s">
        <v>147</v>
      </c>
      <c r="C530" s="64" t="s">
        <v>76</v>
      </c>
      <c r="D530" s="65">
        <v>0.10416666666666667</v>
      </c>
      <c r="E530" s="66" t="s">
        <v>3166</v>
      </c>
      <c r="F530" s="66" t="s">
        <v>3167</v>
      </c>
      <c r="G530" s="94" t="s">
        <v>3168</v>
      </c>
      <c r="H530" s="94" t="s">
        <v>3169</v>
      </c>
      <c r="I530" s="64">
        <v>3809</v>
      </c>
      <c r="J530" s="65">
        <v>0.12152777777777778</v>
      </c>
      <c r="K530" s="66" t="s">
        <v>3170</v>
      </c>
      <c r="L530" s="66" t="s">
        <v>3171</v>
      </c>
      <c r="M530" s="94" t="s">
        <v>3172</v>
      </c>
      <c r="N530" s="94" t="s">
        <v>3173</v>
      </c>
      <c r="O530" s="64">
        <v>3804</v>
      </c>
      <c r="P530" s="83">
        <v>1.7361111111111105E-2</v>
      </c>
      <c r="Q530" s="84">
        <v>0</v>
      </c>
      <c r="R530" s="85">
        <v>4.8638213557183576</v>
      </c>
      <c r="S530" s="86">
        <v>300</v>
      </c>
      <c r="T530" s="97">
        <v>0</v>
      </c>
      <c r="U530" s="88"/>
      <c r="V530" s="66" t="s">
        <v>3127</v>
      </c>
      <c r="W530" s="89">
        <v>0</v>
      </c>
      <c r="X530" s="88"/>
      <c r="Y530" s="90"/>
      <c r="Z530" s="91" t="s">
        <v>95</v>
      </c>
      <c r="AA530" s="66" t="s">
        <v>778</v>
      </c>
      <c r="AB530" s="92">
        <v>7</v>
      </c>
      <c r="AC530" s="69" t="s">
        <v>1137</v>
      </c>
      <c r="AD530" s="92">
        <v>10</v>
      </c>
      <c r="AE530" s="69">
        <v>2</v>
      </c>
      <c r="AF530" s="93" t="s">
        <v>780</v>
      </c>
      <c r="AG530" s="94">
        <v>7</v>
      </c>
      <c r="AH530" s="64" t="s">
        <v>2169</v>
      </c>
      <c r="AI530" s="95"/>
      <c r="AJ530" s="99"/>
      <c r="AK530" s="68"/>
    </row>
    <row r="531" spans="1:37">
      <c r="A531" s="82">
        <v>40782</v>
      </c>
      <c r="B531" s="66" t="s">
        <v>264</v>
      </c>
      <c r="C531" s="64" t="s">
        <v>76</v>
      </c>
      <c r="D531" s="65">
        <v>0.12152777777777778</v>
      </c>
      <c r="E531" s="66" t="s">
        <v>3170</v>
      </c>
      <c r="F531" s="66" t="s">
        <v>3171</v>
      </c>
      <c r="G531" s="94" t="s">
        <v>3172</v>
      </c>
      <c r="H531" s="94" t="s">
        <v>3173</v>
      </c>
      <c r="I531" s="64">
        <v>3804</v>
      </c>
      <c r="J531" s="65">
        <v>0.14583333333333334</v>
      </c>
      <c r="K531" s="66" t="s">
        <v>3174</v>
      </c>
      <c r="L531" s="66" t="s">
        <v>3175</v>
      </c>
      <c r="M531" s="94" t="s">
        <v>3176</v>
      </c>
      <c r="N531" s="94" t="s">
        <v>3177</v>
      </c>
      <c r="O531" s="64">
        <v>3804</v>
      </c>
      <c r="P531" s="83">
        <v>2.4305555555555566E-2</v>
      </c>
      <c r="Q531" s="84">
        <v>0</v>
      </c>
      <c r="R531" s="85">
        <v>0.12078095064275551</v>
      </c>
      <c r="S531" s="86">
        <v>222</v>
      </c>
      <c r="T531" s="97">
        <v>0</v>
      </c>
      <c r="U531" s="88"/>
      <c r="V531" s="66" t="s">
        <v>3178</v>
      </c>
      <c r="W531" s="89">
        <v>0</v>
      </c>
      <c r="X531" s="88"/>
      <c r="Y531" s="90"/>
      <c r="Z531" s="91" t="s">
        <v>95</v>
      </c>
      <c r="AA531" s="66" t="s">
        <v>778</v>
      </c>
      <c r="AB531" s="92">
        <v>7</v>
      </c>
      <c r="AC531" s="69" t="s">
        <v>1137</v>
      </c>
      <c r="AD531" s="92">
        <v>1</v>
      </c>
      <c r="AE531" s="69">
        <v>3</v>
      </c>
      <c r="AF531" s="93" t="s">
        <v>780</v>
      </c>
      <c r="AG531" s="94">
        <v>10</v>
      </c>
      <c r="AH531" s="64" t="s">
        <v>2169</v>
      </c>
      <c r="AI531" s="95"/>
      <c r="AJ531" s="178" t="s">
        <v>3179</v>
      </c>
      <c r="AK531" s="68"/>
    </row>
    <row r="532" spans="1:37" ht="15.75" thickBot="1">
      <c r="A532" s="82">
        <v>40782</v>
      </c>
      <c r="B532" s="66" t="s">
        <v>1256</v>
      </c>
      <c r="C532" s="64" t="s">
        <v>76</v>
      </c>
      <c r="D532" s="65">
        <v>0.14583333333333334</v>
      </c>
      <c r="E532" s="66" t="s">
        <v>3174</v>
      </c>
      <c r="F532" s="66" t="s">
        <v>3175</v>
      </c>
      <c r="G532" s="94" t="s">
        <v>3176</v>
      </c>
      <c r="H532" s="94" t="s">
        <v>3177</v>
      </c>
      <c r="I532" s="64">
        <v>3804</v>
      </c>
      <c r="J532" s="65">
        <v>0.18194444444444444</v>
      </c>
      <c r="K532" s="66" t="s">
        <v>3180</v>
      </c>
      <c r="L532" s="66" t="s">
        <v>3181</v>
      </c>
      <c r="M532" s="94" t="s">
        <v>3182</v>
      </c>
      <c r="N532" s="94" t="s">
        <v>3183</v>
      </c>
      <c r="O532" s="64">
        <v>3807</v>
      </c>
      <c r="P532" s="83">
        <v>3.6111111111111094E-2</v>
      </c>
      <c r="Q532" s="84">
        <v>0</v>
      </c>
      <c r="R532" s="85">
        <v>0.15942349884025028</v>
      </c>
      <c r="S532" s="86">
        <v>275</v>
      </c>
      <c r="T532" s="97">
        <v>1</v>
      </c>
      <c r="U532" s="88"/>
      <c r="V532" s="66" t="s">
        <v>3127</v>
      </c>
      <c r="W532" s="89">
        <v>0</v>
      </c>
      <c r="X532" s="88"/>
      <c r="Y532" s="90"/>
      <c r="Z532" s="91" t="s">
        <v>95</v>
      </c>
      <c r="AA532" s="66" t="s">
        <v>778</v>
      </c>
      <c r="AB532" s="92">
        <v>7</v>
      </c>
      <c r="AC532" s="69" t="s">
        <v>1137</v>
      </c>
      <c r="AD532" s="92">
        <v>12</v>
      </c>
      <c r="AE532" s="69">
        <v>2</v>
      </c>
      <c r="AF532" s="93" t="s">
        <v>780</v>
      </c>
      <c r="AG532" s="94">
        <v>10</v>
      </c>
      <c r="AH532" s="64" t="s">
        <v>781</v>
      </c>
      <c r="AI532" s="95"/>
      <c r="AJ532" s="178" t="s">
        <v>3122</v>
      </c>
      <c r="AK532" s="249"/>
    </row>
    <row r="533" spans="1:37">
      <c r="A533" s="82">
        <v>40782</v>
      </c>
      <c r="B533" s="66" t="s">
        <v>454</v>
      </c>
      <c r="C533" s="64" t="s">
        <v>395</v>
      </c>
      <c r="D533" s="65">
        <v>0.18194444444444444</v>
      </c>
      <c r="E533" s="66" t="s">
        <v>3180</v>
      </c>
      <c r="F533" s="66" t="s">
        <v>3181</v>
      </c>
      <c r="G533" s="66" t="s">
        <v>3182</v>
      </c>
      <c r="H533" s="66" t="s">
        <v>3183</v>
      </c>
      <c r="I533" s="64">
        <v>3807</v>
      </c>
      <c r="J533" s="65">
        <v>0.21527777777777779</v>
      </c>
      <c r="K533" s="66" t="s">
        <v>3184</v>
      </c>
      <c r="L533" s="66" t="s">
        <v>3185</v>
      </c>
      <c r="M533" s="66" t="s">
        <v>3186</v>
      </c>
      <c r="N533" s="66" t="s">
        <v>3187</v>
      </c>
      <c r="O533" s="64">
        <v>3812</v>
      </c>
      <c r="P533" s="83">
        <v>3.3333333333333354E-2</v>
      </c>
      <c r="Q533" s="84">
        <v>0</v>
      </c>
      <c r="R533" s="85">
        <v>4.9021499945995304</v>
      </c>
      <c r="S533" s="86">
        <v>302</v>
      </c>
      <c r="T533" s="97">
        <v>10</v>
      </c>
      <c r="U533" s="88"/>
      <c r="V533" s="66" t="s">
        <v>3127</v>
      </c>
      <c r="W533" s="89">
        <v>0</v>
      </c>
      <c r="X533" s="88"/>
      <c r="Y533" s="90"/>
      <c r="Z533" s="91" t="s">
        <v>95</v>
      </c>
      <c r="AA533" s="66" t="s">
        <v>778</v>
      </c>
      <c r="AB533" s="92">
        <v>7</v>
      </c>
      <c r="AC533" s="69" t="s">
        <v>822</v>
      </c>
      <c r="AD533" s="92">
        <v>12</v>
      </c>
      <c r="AE533" s="69">
        <v>2</v>
      </c>
      <c r="AF533" s="93" t="s">
        <v>780</v>
      </c>
      <c r="AG533" s="94">
        <v>12</v>
      </c>
      <c r="AH533" s="64" t="s">
        <v>781</v>
      </c>
      <c r="AI533" s="95">
        <v>44</v>
      </c>
      <c r="AJ533" s="178" t="s">
        <v>209</v>
      </c>
      <c r="AK533" s="100"/>
    </row>
    <row r="534" spans="1:37">
      <c r="A534" s="82">
        <v>40782</v>
      </c>
      <c r="B534" s="66" t="s">
        <v>454</v>
      </c>
      <c r="C534" s="64" t="s">
        <v>76</v>
      </c>
      <c r="D534" s="65">
        <v>0.21527777777777779</v>
      </c>
      <c r="E534" s="66" t="s">
        <v>3184</v>
      </c>
      <c r="F534" s="66" t="s">
        <v>3185</v>
      </c>
      <c r="G534" s="66" t="s">
        <v>3186</v>
      </c>
      <c r="H534" s="66" t="s">
        <v>3187</v>
      </c>
      <c r="I534" s="64">
        <v>3812</v>
      </c>
      <c r="J534" s="65">
        <v>0.22916666666666666</v>
      </c>
      <c r="K534" s="66" t="s">
        <v>3188</v>
      </c>
      <c r="L534" s="66" t="s">
        <v>3189</v>
      </c>
      <c r="M534" s="66" t="s">
        <v>3190</v>
      </c>
      <c r="N534" s="66" t="s">
        <v>3191</v>
      </c>
      <c r="O534" s="64">
        <v>3812</v>
      </c>
      <c r="P534" s="83">
        <v>1.3888888888888867E-2</v>
      </c>
      <c r="Q534" s="84">
        <v>0</v>
      </c>
      <c r="R534" s="85">
        <v>0.15882851776915957</v>
      </c>
      <c r="S534" s="86">
        <v>337</v>
      </c>
      <c r="T534" s="97">
        <v>1</v>
      </c>
      <c r="U534" s="88"/>
      <c r="V534" s="66" t="s">
        <v>3127</v>
      </c>
      <c r="W534" s="89">
        <v>0</v>
      </c>
      <c r="X534" s="88"/>
      <c r="Y534" s="90"/>
      <c r="Z534" s="91" t="s">
        <v>95</v>
      </c>
      <c r="AA534" s="66" t="s">
        <v>778</v>
      </c>
      <c r="AB534" s="92">
        <v>7</v>
      </c>
      <c r="AC534" s="69" t="s">
        <v>95</v>
      </c>
      <c r="AD534" s="92"/>
      <c r="AE534" s="69">
        <v>2</v>
      </c>
      <c r="AF534" s="93" t="s">
        <v>780</v>
      </c>
      <c r="AG534" s="94">
        <v>10</v>
      </c>
      <c r="AH534" s="64" t="s">
        <v>849</v>
      </c>
      <c r="AI534" s="95"/>
      <c r="AJ534" s="99"/>
      <c r="AK534" s="181"/>
    </row>
    <row r="535" spans="1:37">
      <c r="A535" s="82">
        <v>40782</v>
      </c>
      <c r="B535" s="66" t="s">
        <v>454</v>
      </c>
      <c r="C535" s="64" t="s">
        <v>76</v>
      </c>
      <c r="D535" s="65">
        <v>0.22916666666666666</v>
      </c>
      <c r="E535" s="66" t="s">
        <v>3188</v>
      </c>
      <c r="F535" s="66" t="s">
        <v>3189</v>
      </c>
      <c r="G535" s="66" t="s">
        <v>3190</v>
      </c>
      <c r="H535" s="66" t="s">
        <v>3191</v>
      </c>
      <c r="I535" s="64">
        <v>3812</v>
      </c>
      <c r="J535" s="65">
        <v>0.25</v>
      </c>
      <c r="K535" s="66" t="s">
        <v>3192</v>
      </c>
      <c r="L535" s="66" t="s">
        <v>3193</v>
      </c>
      <c r="M535" s="66" t="s">
        <v>3194</v>
      </c>
      <c r="N535" s="66" t="s">
        <v>3195</v>
      </c>
      <c r="O535" s="64">
        <v>3812</v>
      </c>
      <c r="P535" s="83">
        <v>2.0833333333333343E-2</v>
      </c>
      <c r="Q535" s="84">
        <v>0</v>
      </c>
      <c r="R535" s="85">
        <v>0.17008022080166105</v>
      </c>
      <c r="S535" s="86">
        <v>294</v>
      </c>
      <c r="T535" s="97">
        <v>1</v>
      </c>
      <c r="U535" s="88"/>
      <c r="V535" s="66" t="s">
        <v>3127</v>
      </c>
      <c r="W535" s="89">
        <v>0</v>
      </c>
      <c r="X535" s="88"/>
      <c r="Y535" s="90"/>
      <c r="Z535" s="91" t="s">
        <v>95</v>
      </c>
      <c r="AA535" s="66" t="s">
        <v>778</v>
      </c>
      <c r="AB535" s="92">
        <v>7</v>
      </c>
      <c r="AC535" s="69" t="s">
        <v>95</v>
      </c>
      <c r="AD535" s="92"/>
      <c r="AE535" s="69">
        <v>2</v>
      </c>
      <c r="AF535" s="93" t="s">
        <v>780</v>
      </c>
      <c r="AG535" s="94">
        <v>10</v>
      </c>
      <c r="AH535" s="64" t="s">
        <v>849</v>
      </c>
      <c r="AI535" s="95"/>
      <c r="AJ535" s="99"/>
      <c r="AK535" s="181"/>
    </row>
    <row r="536" spans="1:37">
      <c r="A536" s="82">
        <v>40782</v>
      </c>
      <c r="B536" s="66" t="s">
        <v>216</v>
      </c>
      <c r="C536" s="64" t="s">
        <v>76</v>
      </c>
      <c r="D536" s="65">
        <v>0.25</v>
      </c>
      <c r="E536" s="66" t="s">
        <v>3192</v>
      </c>
      <c r="F536" s="66" t="s">
        <v>3193</v>
      </c>
      <c r="G536" s="66" t="s">
        <v>3194</v>
      </c>
      <c r="H536" s="66" t="s">
        <v>3195</v>
      </c>
      <c r="I536" s="64">
        <v>3812</v>
      </c>
      <c r="J536" s="65">
        <v>0.26874999999999999</v>
      </c>
      <c r="K536" s="66" t="s">
        <v>3196</v>
      </c>
      <c r="L536" s="66" t="s">
        <v>3197</v>
      </c>
      <c r="M536" s="66" t="s">
        <v>3198</v>
      </c>
      <c r="N536" s="66" t="s">
        <v>3199</v>
      </c>
      <c r="O536" s="64">
        <v>3802</v>
      </c>
      <c r="P536" s="83">
        <v>1.8749999999999989E-2</v>
      </c>
      <c r="Q536" s="84">
        <v>0</v>
      </c>
      <c r="R536" s="85">
        <v>3.1210490575496173</v>
      </c>
      <c r="S536" s="86">
        <v>287</v>
      </c>
      <c r="T536" s="97">
        <v>0</v>
      </c>
      <c r="U536" s="88"/>
      <c r="V536" s="66" t="s">
        <v>3127</v>
      </c>
      <c r="W536" s="89">
        <v>0</v>
      </c>
      <c r="X536" s="88"/>
      <c r="Y536" s="90"/>
      <c r="Z536" s="91" t="s">
        <v>95</v>
      </c>
      <c r="AA536" s="66" t="s">
        <v>778</v>
      </c>
      <c r="AB536" s="92">
        <v>7</v>
      </c>
      <c r="AC536" s="69" t="s">
        <v>1137</v>
      </c>
      <c r="AD536" s="92">
        <v>12</v>
      </c>
      <c r="AE536" s="69">
        <v>2</v>
      </c>
      <c r="AF536" s="177" t="s">
        <v>780</v>
      </c>
      <c r="AG536" s="94">
        <v>11</v>
      </c>
      <c r="AH536" s="64" t="s">
        <v>849</v>
      </c>
      <c r="AI536" s="95"/>
      <c r="AJ536" s="99"/>
      <c r="AK536" s="181"/>
    </row>
    <row r="537" spans="1:37">
      <c r="A537" s="82">
        <v>40782</v>
      </c>
      <c r="B537" s="66" t="s">
        <v>216</v>
      </c>
      <c r="C537" s="64" t="s">
        <v>76</v>
      </c>
      <c r="D537" s="65">
        <v>0.26874999999999999</v>
      </c>
      <c r="E537" s="66" t="s">
        <v>3196</v>
      </c>
      <c r="F537" s="66" t="s">
        <v>3197</v>
      </c>
      <c r="G537" s="66" t="s">
        <v>3198</v>
      </c>
      <c r="H537" s="66" t="s">
        <v>3199</v>
      </c>
      <c r="I537" s="64">
        <v>3802</v>
      </c>
      <c r="J537" s="65">
        <v>0.29375000000000001</v>
      </c>
      <c r="K537" s="66" t="s">
        <v>3200</v>
      </c>
      <c r="L537" s="66" t="s">
        <v>3201</v>
      </c>
      <c r="M537" s="66" t="s">
        <v>3202</v>
      </c>
      <c r="N537" s="66" t="s">
        <v>3203</v>
      </c>
      <c r="O537" s="64">
        <v>3802</v>
      </c>
      <c r="P537" s="83">
        <v>2.5000000000000022E-2</v>
      </c>
      <c r="Q537" s="84">
        <v>0</v>
      </c>
      <c r="R537" s="85">
        <v>10.097543588751625</v>
      </c>
      <c r="S537" s="86">
        <v>301</v>
      </c>
      <c r="T537" s="97">
        <v>10</v>
      </c>
      <c r="U537" s="88"/>
      <c r="V537" s="66" t="s">
        <v>2551</v>
      </c>
      <c r="W537" s="89">
        <v>0</v>
      </c>
      <c r="X537" s="88"/>
      <c r="Y537" s="90"/>
      <c r="Z537" s="91" t="s">
        <v>95</v>
      </c>
      <c r="AA537" s="66" t="s">
        <v>778</v>
      </c>
      <c r="AB537" s="92">
        <v>7</v>
      </c>
      <c r="AC537" s="69" t="s">
        <v>95</v>
      </c>
      <c r="AD537" s="92"/>
      <c r="AE537" s="69"/>
      <c r="AF537" s="93" t="s">
        <v>780</v>
      </c>
      <c r="AG537" s="94">
        <v>6</v>
      </c>
      <c r="AH537" s="64" t="s">
        <v>875</v>
      </c>
      <c r="AI537" s="95"/>
      <c r="AJ537" s="99"/>
      <c r="AK537" s="181"/>
    </row>
    <row r="538" spans="1:37">
      <c r="A538" s="82">
        <v>40782</v>
      </c>
      <c r="B538" s="66" t="s">
        <v>394</v>
      </c>
      <c r="C538" s="64" t="s">
        <v>76</v>
      </c>
      <c r="D538" s="65">
        <v>0.29375000000000001</v>
      </c>
      <c r="E538" s="66" t="s">
        <v>3200</v>
      </c>
      <c r="F538" s="66" t="s">
        <v>3201</v>
      </c>
      <c r="G538" s="66" t="s">
        <v>3202</v>
      </c>
      <c r="H538" s="66" t="s">
        <v>3203</v>
      </c>
      <c r="I538" s="64">
        <v>3802</v>
      </c>
      <c r="J538" s="65">
        <v>0.31666666666666665</v>
      </c>
      <c r="K538" s="66" t="s">
        <v>3204</v>
      </c>
      <c r="L538" s="66" t="s">
        <v>3205</v>
      </c>
      <c r="M538" s="66" t="s">
        <v>3206</v>
      </c>
      <c r="N538" s="66" t="s">
        <v>3207</v>
      </c>
      <c r="O538" s="64">
        <v>3797</v>
      </c>
      <c r="P538" s="83">
        <v>2.2916666666666641E-2</v>
      </c>
      <c r="Q538" s="84">
        <v>0</v>
      </c>
      <c r="R538" s="85">
        <v>6.0273234862091138</v>
      </c>
      <c r="S538" s="86">
        <v>302</v>
      </c>
      <c r="T538" s="97">
        <v>10</v>
      </c>
      <c r="U538" s="88"/>
      <c r="V538" s="66" t="s">
        <v>2551</v>
      </c>
      <c r="W538" s="89">
        <v>0</v>
      </c>
      <c r="X538" s="88"/>
      <c r="Y538" s="90"/>
      <c r="Z538" s="91" t="s">
        <v>95</v>
      </c>
      <c r="AA538" s="66" t="s">
        <v>778</v>
      </c>
      <c r="AB538" s="92">
        <v>7</v>
      </c>
      <c r="AC538" s="69" t="s">
        <v>95</v>
      </c>
      <c r="AD538" s="92"/>
      <c r="AE538" s="69">
        <v>2</v>
      </c>
      <c r="AF538" s="177" t="s">
        <v>780</v>
      </c>
      <c r="AG538" s="94">
        <v>12</v>
      </c>
      <c r="AH538" s="64" t="s">
        <v>781</v>
      </c>
      <c r="AI538" s="95"/>
      <c r="AJ538" s="99"/>
      <c r="AK538" s="181"/>
    </row>
    <row r="539" spans="1:37">
      <c r="A539" s="82">
        <v>40782</v>
      </c>
      <c r="B539" s="66" t="s">
        <v>394</v>
      </c>
      <c r="C539" s="64" t="s">
        <v>76</v>
      </c>
      <c r="D539" s="65">
        <v>0.31666666666666665</v>
      </c>
      <c r="E539" s="66" t="s">
        <v>3204</v>
      </c>
      <c r="F539" s="66" t="s">
        <v>3205</v>
      </c>
      <c r="G539" s="66" t="s">
        <v>3206</v>
      </c>
      <c r="H539" s="66" t="s">
        <v>3207</v>
      </c>
      <c r="I539" s="64">
        <v>3797</v>
      </c>
      <c r="J539" s="65">
        <v>0.3263888888888889</v>
      </c>
      <c r="K539" s="66" t="s">
        <v>3208</v>
      </c>
      <c r="L539" s="66" t="s">
        <v>3209</v>
      </c>
      <c r="M539" s="66" t="s">
        <v>3210</v>
      </c>
      <c r="N539" s="66" t="s">
        <v>3211</v>
      </c>
      <c r="O539" s="64">
        <v>3770</v>
      </c>
      <c r="P539" s="83">
        <v>9.7222222222222432E-3</v>
      </c>
      <c r="Q539" s="84">
        <v>0</v>
      </c>
      <c r="R539" s="85">
        <v>3.692638413208401E-2</v>
      </c>
      <c r="S539" s="86">
        <v>282</v>
      </c>
      <c r="T539" s="97">
        <v>0</v>
      </c>
      <c r="U539" s="88"/>
      <c r="V539" s="66" t="s">
        <v>3127</v>
      </c>
      <c r="W539" s="89">
        <v>0</v>
      </c>
      <c r="X539" s="88"/>
      <c r="Y539" s="90"/>
      <c r="Z539" s="91" t="s">
        <v>95</v>
      </c>
      <c r="AA539" s="66" t="s">
        <v>778</v>
      </c>
      <c r="AB539" s="92">
        <v>5</v>
      </c>
      <c r="AC539" s="69" t="s">
        <v>95</v>
      </c>
      <c r="AD539" s="92"/>
      <c r="AE539" s="69">
        <v>2</v>
      </c>
      <c r="AF539" s="177" t="s">
        <v>780</v>
      </c>
      <c r="AG539" s="94">
        <v>11</v>
      </c>
      <c r="AH539" s="64" t="s">
        <v>781</v>
      </c>
      <c r="AI539" s="95"/>
      <c r="AJ539" s="99"/>
      <c r="AK539" s="181"/>
    </row>
    <row r="540" spans="1:37">
      <c r="A540" s="82">
        <v>40782</v>
      </c>
      <c r="B540" s="66" t="s">
        <v>355</v>
      </c>
      <c r="C540" s="64" t="s">
        <v>76</v>
      </c>
      <c r="D540" s="65">
        <v>0.70972222222222225</v>
      </c>
      <c r="E540" s="69" t="s">
        <v>462</v>
      </c>
      <c r="F540" s="69" t="s">
        <v>463</v>
      </c>
      <c r="G540" s="69" t="s">
        <v>464</v>
      </c>
      <c r="H540" s="69" t="s">
        <v>465</v>
      </c>
      <c r="I540" s="64">
        <v>3801</v>
      </c>
      <c r="J540" s="65">
        <v>0.72916666666666663</v>
      </c>
      <c r="K540" s="66" t="s">
        <v>3212</v>
      </c>
      <c r="L540" s="66" t="s">
        <v>3213</v>
      </c>
      <c r="M540" s="66" t="s">
        <v>3214</v>
      </c>
      <c r="N540" s="66" t="s">
        <v>3215</v>
      </c>
      <c r="O540" s="64">
        <v>3805</v>
      </c>
      <c r="P540" s="83">
        <v>1.9444444444444375E-2</v>
      </c>
      <c r="Q540" s="84">
        <v>0</v>
      </c>
      <c r="R540" s="85">
        <v>2.7667502069771692</v>
      </c>
      <c r="S540" s="86">
        <v>188</v>
      </c>
      <c r="T540" s="97">
        <v>1</v>
      </c>
      <c r="U540" s="88"/>
      <c r="V540" s="66" t="s">
        <v>3127</v>
      </c>
      <c r="W540" s="89">
        <v>0</v>
      </c>
      <c r="X540" s="88"/>
      <c r="Y540" s="90"/>
      <c r="Z540" s="91" t="s">
        <v>797</v>
      </c>
      <c r="AA540" s="66" t="s">
        <v>778</v>
      </c>
      <c r="AB540" s="92">
        <v>4</v>
      </c>
      <c r="AC540" s="69" t="s">
        <v>95</v>
      </c>
      <c r="AD540" s="92"/>
      <c r="AE540" s="69">
        <v>6</v>
      </c>
      <c r="AF540" s="93" t="s">
        <v>1165</v>
      </c>
      <c r="AG540" s="94">
        <v>27</v>
      </c>
      <c r="AH540" s="64" t="s">
        <v>1212</v>
      </c>
      <c r="AI540" s="95">
        <v>45</v>
      </c>
      <c r="AJ540" s="178" t="s">
        <v>209</v>
      </c>
      <c r="AK540" s="181"/>
    </row>
    <row r="541" spans="1:37">
      <c r="A541" s="82">
        <v>40782</v>
      </c>
      <c r="B541" s="66" t="s">
        <v>355</v>
      </c>
      <c r="C541" s="64" t="s">
        <v>76</v>
      </c>
      <c r="D541" s="65">
        <v>0.72916666666666663</v>
      </c>
      <c r="E541" s="66" t="s">
        <v>3212</v>
      </c>
      <c r="F541" s="66" t="s">
        <v>3213</v>
      </c>
      <c r="G541" s="66" t="s">
        <v>3214</v>
      </c>
      <c r="H541" s="66" t="s">
        <v>3215</v>
      </c>
      <c r="I541" s="64">
        <v>3805</v>
      </c>
      <c r="J541" s="65">
        <v>0.75</v>
      </c>
      <c r="K541" s="66" t="s">
        <v>3216</v>
      </c>
      <c r="L541" s="66" t="s">
        <v>3217</v>
      </c>
      <c r="M541" s="66" t="s">
        <v>3218</v>
      </c>
      <c r="N541" s="66" t="s">
        <v>3219</v>
      </c>
      <c r="O541" s="64">
        <v>3798</v>
      </c>
      <c r="P541" s="83">
        <v>2.083333333333337E-2</v>
      </c>
      <c r="Q541" s="84">
        <v>0</v>
      </c>
      <c r="R541" s="85">
        <v>7.1997470913086659</v>
      </c>
      <c r="S541" s="86">
        <v>300</v>
      </c>
      <c r="T541" s="97">
        <v>10</v>
      </c>
      <c r="U541" s="88"/>
      <c r="V541" s="66" t="s">
        <v>2551</v>
      </c>
      <c r="W541" s="89">
        <v>0</v>
      </c>
      <c r="X541" s="88"/>
      <c r="Y541" s="90"/>
      <c r="Z541" s="91" t="s">
        <v>797</v>
      </c>
      <c r="AA541" s="66" t="s">
        <v>778</v>
      </c>
      <c r="AB541" s="92">
        <v>4</v>
      </c>
      <c r="AC541" s="69" t="s">
        <v>95</v>
      </c>
      <c r="AD541" s="92"/>
      <c r="AE541" s="69">
        <v>5</v>
      </c>
      <c r="AF541" s="93" t="s">
        <v>1165</v>
      </c>
      <c r="AG541" s="94">
        <v>22</v>
      </c>
      <c r="AH541" s="64" t="s">
        <v>1230</v>
      </c>
      <c r="AI541" s="95"/>
      <c r="AJ541" s="99"/>
      <c r="AK541" s="181"/>
    </row>
    <row r="542" spans="1:37">
      <c r="A542" s="82">
        <v>40782</v>
      </c>
      <c r="B542" s="66" t="s">
        <v>330</v>
      </c>
      <c r="C542" s="64" t="s">
        <v>76</v>
      </c>
      <c r="D542" s="65">
        <v>0.75</v>
      </c>
      <c r="E542" s="66" t="s">
        <v>3216</v>
      </c>
      <c r="F542" s="66" t="s">
        <v>3217</v>
      </c>
      <c r="G542" s="66" t="s">
        <v>3218</v>
      </c>
      <c r="H542" s="66" t="s">
        <v>3219</v>
      </c>
      <c r="I542" s="64">
        <v>3798</v>
      </c>
      <c r="J542" s="65">
        <v>0.76736111111111116</v>
      </c>
      <c r="K542" s="66" t="s">
        <v>3220</v>
      </c>
      <c r="L542" s="66" t="s">
        <v>3221</v>
      </c>
      <c r="M542" s="66" t="s">
        <v>3222</v>
      </c>
      <c r="N542" s="66" t="s">
        <v>3223</v>
      </c>
      <c r="O542" s="64">
        <v>3790</v>
      </c>
      <c r="P542" s="83">
        <v>1.736111111111116E-2</v>
      </c>
      <c r="Q542" s="84">
        <v>0</v>
      </c>
      <c r="R542" s="85">
        <v>67.255533651305498</v>
      </c>
      <c r="S542" s="86">
        <v>297</v>
      </c>
      <c r="T542" s="97">
        <v>9</v>
      </c>
      <c r="U542" s="88"/>
      <c r="V542" s="66" t="s">
        <v>2551</v>
      </c>
      <c r="W542" s="89">
        <v>0</v>
      </c>
      <c r="X542" s="88"/>
      <c r="Y542" s="90"/>
      <c r="Z542" s="91" t="s">
        <v>797</v>
      </c>
      <c r="AA542" s="66" t="s">
        <v>778</v>
      </c>
      <c r="AB542" s="92">
        <v>4</v>
      </c>
      <c r="AC542" s="69" t="s">
        <v>95</v>
      </c>
      <c r="AD542" s="92"/>
      <c r="AE542" s="69">
        <v>5</v>
      </c>
      <c r="AF542" s="93" t="s">
        <v>1165</v>
      </c>
      <c r="AG542" s="94">
        <v>17</v>
      </c>
      <c r="AH542" s="64" t="s">
        <v>1230</v>
      </c>
      <c r="AI542" s="95"/>
      <c r="AJ542" s="99"/>
      <c r="AK542" s="181"/>
    </row>
    <row r="543" spans="1:37">
      <c r="A543" s="82">
        <v>40782</v>
      </c>
      <c r="B543" s="66" t="s">
        <v>330</v>
      </c>
      <c r="C543" s="64" t="s">
        <v>76</v>
      </c>
      <c r="D543" s="65">
        <v>0.76736111111111116</v>
      </c>
      <c r="E543" s="66" t="s">
        <v>3220</v>
      </c>
      <c r="F543" s="66" t="s">
        <v>3221</v>
      </c>
      <c r="G543" s="66" t="s">
        <v>3222</v>
      </c>
      <c r="H543" s="66" t="s">
        <v>3223</v>
      </c>
      <c r="I543" s="64">
        <v>3790</v>
      </c>
      <c r="J543" s="65">
        <v>0.78125</v>
      </c>
      <c r="K543" s="66" t="s">
        <v>3224</v>
      </c>
      <c r="L543" s="66" t="s">
        <v>3225</v>
      </c>
      <c r="M543" s="66" t="s">
        <v>3226</v>
      </c>
      <c r="N543" s="66" t="s">
        <v>3227</v>
      </c>
      <c r="O543" s="64">
        <v>3790</v>
      </c>
      <c r="P543" s="83">
        <v>1.388888888888884E-2</v>
      </c>
      <c r="Q543" s="84">
        <v>0</v>
      </c>
      <c r="R543" s="85">
        <v>59.612631124089383</v>
      </c>
      <c r="S543" s="86">
        <v>304</v>
      </c>
      <c r="T543" s="97">
        <v>6</v>
      </c>
      <c r="U543" s="88"/>
      <c r="V543" s="66" t="s">
        <v>2551</v>
      </c>
      <c r="W543" s="89">
        <v>0</v>
      </c>
      <c r="X543" s="88"/>
      <c r="Y543" s="90"/>
      <c r="Z543" s="91" t="s">
        <v>797</v>
      </c>
      <c r="AA543" s="66" t="s">
        <v>778</v>
      </c>
      <c r="AB543" s="69" t="s">
        <v>1339</v>
      </c>
      <c r="AC543" s="69" t="s">
        <v>95</v>
      </c>
      <c r="AD543" s="92"/>
      <c r="AE543" s="69">
        <v>6</v>
      </c>
      <c r="AF543" s="93" t="s">
        <v>1165</v>
      </c>
      <c r="AG543" s="94">
        <v>24</v>
      </c>
      <c r="AH543" s="64" t="s">
        <v>1010</v>
      </c>
      <c r="AI543" s="95"/>
      <c r="AJ543" s="99"/>
      <c r="AK543" s="181"/>
    </row>
    <row r="544" spans="1:37">
      <c r="A544" s="82">
        <v>40782</v>
      </c>
      <c r="B544" s="66" t="s">
        <v>330</v>
      </c>
      <c r="C544" s="64" t="s">
        <v>76</v>
      </c>
      <c r="D544" s="65">
        <v>0.78125</v>
      </c>
      <c r="E544" s="66" t="s">
        <v>3224</v>
      </c>
      <c r="F544" s="66" t="s">
        <v>3225</v>
      </c>
      <c r="G544" s="66" t="s">
        <v>3226</v>
      </c>
      <c r="H544" s="66" t="s">
        <v>3227</v>
      </c>
      <c r="I544" s="64">
        <v>3790</v>
      </c>
      <c r="J544" s="65">
        <v>0.79722222222222217</v>
      </c>
      <c r="K544" s="66" t="s">
        <v>3228</v>
      </c>
      <c r="L544" s="66" t="s">
        <v>3229</v>
      </c>
      <c r="M544" s="66" t="s">
        <v>3230</v>
      </c>
      <c r="N544" s="66" t="s">
        <v>3231</v>
      </c>
      <c r="O544" s="64">
        <v>3790</v>
      </c>
      <c r="P544" s="83">
        <v>1.5972222222222165E-2</v>
      </c>
      <c r="Q544" s="84">
        <v>0</v>
      </c>
      <c r="R544" s="85">
        <v>0.1965357235631377</v>
      </c>
      <c r="S544" s="86">
        <v>168</v>
      </c>
      <c r="T544" s="97">
        <v>1</v>
      </c>
      <c r="U544" s="88"/>
      <c r="V544" s="66" t="s">
        <v>3127</v>
      </c>
      <c r="W544" s="89">
        <v>0</v>
      </c>
      <c r="X544" s="88"/>
      <c r="Y544" s="90"/>
      <c r="Z544" s="91" t="s">
        <v>1987</v>
      </c>
      <c r="AA544" s="66" t="s">
        <v>778</v>
      </c>
      <c r="AB544" s="69" t="s">
        <v>1339</v>
      </c>
      <c r="AC544" s="69" t="s">
        <v>95</v>
      </c>
      <c r="AD544" s="92"/>
      <c r="AE544" s="69">
        <v>6</v>
      </c>
      <c r="AF544" s="93" t="s">
        <v>1165</v>
      </c>
      <c r="AG544" s="94">
        <v>31</v>
      </c>
      <c r="AH544" s="64" t="s">
        <v>1010</v>
      </c>
      <c r="AI544" s="95"/>
      <c r="AJ544" s="99"/>
      <c r="AK544" s="181"/>
    </row>
    <row r="545" spans="1:37">
      <c r="A545" s="82">
        <v>40782</v>
      </c>
      <c r="B545" s="66" t="s">
        <v>394</v>
      </c>
      <c r="C545" s="64" t="s">
        <v>76</v>
      </c>
      <c r="D545" s="65">
        <v>0.79722222222222217</v>
      </c>
      <c r="E545" s="66" t="s">
        <v>3228</v>
      </c>
      <c r="F545" s="66" t="s">
        <v>3229</v>
      </c>
      <c r="G545" s="66" t="s">
        <v>3230</v>
      </c>
      <c r="H545" s="66" t="s">
        <v>3231</v>
      </c>
      <c r="I545" s="64">
        <v>3790</v>
      </c>
      <c r="J545" s="65">
        <v>0.82152777777777775</v>
      </c>
      <c r="K545" s="94" t="s">
        <v>470</v>
      </c>
      <c r="L545" s="94" t="s">
        <v>471</v>
      </c>
      <c r="M545" s="94" t="s">
        <v>472</v>
      </c>
      <c r="N545" s="94" t="s">
        <v>473</v>
      </c>
      <c r="O545" s="64">
        <v>3790</v>
      </c>
      <c r="P545" s="83">
        <v>2.430555555555558E-2</v>
      </c>
      <c r="Q545" s="84">
        <v>0</v>
      </c>
      <c r="R545" s="85">
        <v>9.8162614792594763E-2</v>
      </c>
      <c r="S545" s="86">
        <v>177</v>
      </c>
      <c r="T545" s="97">
        <v>0</v>
      </c>
      <c r="U545" s="88"/>
      <c r="V545" s="66" t="s">
        <v>3127</v>
      </c>
      <c r="W545" s="89">
        <v>0</v>
      </c>
      <c r="X545" s="88"/>
      <c r="Y545" s="90"/>
      <c r="Z545" s="91" t="s">
        <v>1987</v>
      </c>
      <c r="AA545" s="66" t="s">
        <v>778</v>
      </c>
      <c r="AB545" s="69" t="s">
        <v>1339</v>
      </c>
      <c r="AC545" s="69" t="s">
        <v>95</v>
      </c>
      <c r="AD545" s="92"/>
      <c r="AE545" s="69">
        <v>6</v>
      </c>
      <c r="AF545" s="177" t="s">
        <v>1165</v>
      </c>
      <c r="AG545" s="94">
        <v>29</v>
      </c>
      <c r="AH545" s="64" t="s">
        <v>1010</v>
      </c>
      <c r="AI545" s="95"/>
      <c r="AJ545" s="178"/>
      <c r="AK545" s="181"/>
    </row>
    <row r="546" spans="1:37">
      <c r="A546" s="82">
        <v>40782</v>
      </c>
      <c r="B546" s="94" t="s">
        <v>394</v>
      </c>
      <c r="C546" s="68" t="s">
        <v>469</v>
      </c>
      <c r="D546" s="65">
        <v>0.82152777777777775</v>
      </c>
      <c r="E546" s="94" t="s">
        <v>470</v>
      </c>
      <c r="F546" s="94" t="s">
        <v>471</v>
      </c>
      <c r="G546" s="94" t="s">
        <v>472</v>
      </c>
      <c r="H546" s="94" t="s">
        <v>473</v>
      </c>
      <c r="I546" s="64">
        <v>3790</v>
      </c>
      <c r="J546" s="65">
        <v>0.84583333333333333</v>
      </c>
      <c r="K546" s="94" t="s">
        <v>3232</v>
      </c>
      <c r="L546" s="94" t="s">
        <v>3233</v>
      </c>
      <c r="M546" s="94" t="s">
        <v>3234</v>
      </c>
      <c r="N546" s="94" t="s">
        <v>3235</v>
      </c>
      <c r="O546" s="64">
        <v>3794</v>
      </c>
      <c r="P546" s="83">
        <v>2.430555555555558E-2</v>
      </c>
      <c r="Q546" s="84">
        <v>0</v>
      </c>
      <c r="R546" s="85">
        <v>8.1146664033189211</v>
      </c>
      <c r="S546" s="86">
        <v>237</v>
      </c>
      <c r="T546" s="97">
        <v>0</v>
      </c>
      <c r="U546" s="88"/>
      <c r="V546" s="94" t="s">
        <v>3127</v>
      </c>
      <c r="W546" s="89">
        <v>0</v>
      </c>
      <c r="X546" s="88"/>
      <c r="Y546" s="90"/>
      <c r="Z546" s="98" t="s">
        <v>797</v>
      </c>
      <c r="AA546" s="94" t="s">
        <v>778</v>
      </c>
      <c r="AB546" s="92" t="s">
        <v>1339</v>
      </c>
      <c r="AC546" s="92" t="s">
        <v>95</v>
      </c>
      <c r="AD546" s="92"/>
      <c r="AE546" s="69">
        <v>6</v>
      </c>
      <c r="AF546" s="93" t="s">
        <v>1165</v>
      </c>
      <c r="AG546" s="94">
        <v>26</v>
      </c>
      <c r="AH546" s="68" t="s">
        <v>1010</v>
      </c>
      <c r="AI546" s="95">
        <v>46</v>
      </c>
      <c r="AJ546" s="99" t="s">
        <v>209</v>
      </c>
      <c r="AK546" s="181"/>
    </row>
    <row r="547" spans="1:37">
      <c r="A547" s="82">
        <v>40782</v>
      </c>
      <c r="B547" s="94" t="s">
        <v>2732</v>
      </c>
      <c r="C547" s="68" t="s">
        <v>469</v>
      </c>
      <c r="D547" s="65">
        <v>0.84583333333333333</v>
      </c>
      <c r="E547" s="94" t="s">
        <v>3232</v>
      </c>
      <c r="F547" s="94" t="s">
        <v>3233</v>
      </c>
      <c r="G547" s="94" t="s">
        <v>3234</v>
      </c>
      <c r="H547" s="94" t="s">
        <v>3235</v>
      </c>
      <c r="I547" s="64">
        <v>3794</v>
      </c>
      <c r="J547" s="65">
        <v>0.86736111111111114</v>
      </c>
      <c r="K547" s="94" t="s">
        <v>3236</v>
      </c>
      <c r="L547" s="94" t="s">
        <v>3237</v>
      </c>
      <c r="M547" s="94" t="s">
        <v>3238</v>
      </c>
      <c r="N547" s="94" t="s">
        <v>3239</v>
      </c>
      <c r="O547" s="64">
        <v>3794</v>
      </c>
      <c r="P547" s="83">
        <v>2.1527777777777812E-2</v>
      </c>
      <c r="Q547" s="84">
        <v>0</v>
      </c>
      <c r="R547" s="85">
        <v>7.136777795056596</v>
      </c>
      <c r="S547" s="86">
        <v>301</v>
      </c>
      <c r="T547" s="97">
        <v>10</v>
      </c>
      <c r="U547" s="88"/>
      <c r="V547" s="94" t="s">
        <v>2551</v>
      </c>
      <c r="W547" s="89">
        <v>0</v>
      </c>
      <c r="X547" s="88"/>
      <c r="Y547" s="90"/>
      <c r="Z547" s="98" t="s">
        <v>797</v>
      </c>
      <c r="AA547" s="94" t="s">
        <v>778</v>
      </c>
      <c r="AB547" s="92" t="s">
        <v>1339</v>
      </c>
      <c r="AC547" s="92" t="s">
        <v>95</v>
      </c>
      <c r="AD547" s="92"/>
      <c r="AE547" s="69">
        <v>6</v>
      </c>
      <c r="AF547" s="93" t="s">
        <v>1165</v>
      </c>
      <c r="AG547" s="94">
        <v>28</v>
      </c>
      <c r="AH547" s="68" t="s">
        <v>1010</v>
      </c>
      <c r="AI547" s="95"/>
      <c r="AJ547" s="99"/>
      <c r="AK547" s="181"/>
    </row>
    <row r="548" spans="1:37">
      <c r="A548" s="82">
        <v>40782</v>
      </c>
      <c r="B548" s="94" t="s">
        <v>2732</v>
      </c>
      <c r="C548" s="68" t="s">
        <v>469</v>
      </c>
      <c r="D548" s="65">
        <v>0.86736111111111114</v>
      </c>
      <c r="E548" s="94" t="s">
        <v>3236</v>
      </c>
      <c r="F548" s="94" t="s">
        <v>3237</v>
      </c>
      <c r="G548" s="94" t="s">
        <v>3238</v>
      </c>
      <c r="H548" s="94" t="s">
        <v>3239</v>
      </c>
      <c r="I548" s="64">
        <v>3794</v>
      </c>
      <c r="J548" s="65">
        <v>0.87916666666666676</v>
      </c>
      <c r="K548" s="94" t="s">
        <v>476</v>
      </c>
      <c r="L548" s="94" t="s">
        <v>477</v>
      </c>
      <c r="M548" s="94" t="s">
        <v>478</v>
      </c>
      <c r="N548" s="94" t="s">
        <v>479</v>
      </c>
      <c r="O548" s="64">
        <v>3785</v>
      </c>
      <c r="P548" s="83">
        <v>1.1805555555555625E-2</v>
      </c>
      <c r="Q548" s="84">
        <v>0</v>
      </c>
      <c r="R548" s="85">
        <v>5.4632721512693596</v>
      </c>
      <c r="S548" s="86">
        <v>301</v>
      </c>
      <c r="T548" s="97">
        <v>10</v>
      </c>
      <c r="U548" s="88"/>
      <c r="V548" s="94" t="s">
        <v>2551</v>
      </c>
      <c r="W548" s="89">
        <v>0</v>
      </c>
      <c r="X548" s="88"/>
      <c r="Y548" s="90"/>
      <c r="Z548" s="98" t="s">
        <v>797</v>
      </c>
      <c r="AA548" s="94" t="s">
        <v>778</v>
      </c>
      <c r="AB548" s="92" t="s">
        <v>1339</v>
      </c>
      <c r="AC548" s="92" t="s">
        <v>95</v>
      </c>
      <c r="AD548" s="92"/>
      <c r="AE548" s="69">
        <v>6</v>
      </c>
      <c r="AF548" s="93" t="s">
        <v>1165</v>
      </c>
      <c r="AG548" s="94">
        <v>28</v>
      </c>
      <c r="AH548" s="68" t="s">
        <v>1010</v>
      </c>
      <c r="AI548" s="95">
        <v>47</v>
      </c>
      <c r="AJ548" s="99" t="s">
        <v>3240</v>
      </c>
      <c r="AK548" s="100"/>
    </row>
    <row r="549" spans="1:37">
      <c r="A549" s="82">
        <v>40782</v>
      </c>
      <c r="B549" s="94" t="s">
        <v>163</v>
      </c>
      <c r="C549" s="68" t="s">
        <v>469</v>
      </c>
      <c r="D549" s="65">
        <v>0.87916666666666676</v>
      </c>
      <c r="E549" s="94" t="s">
        <v>476</v>
      </c>
      <c r="F549" s="94" t="s">
        <v>477</v>
      </c>
      <c r="G549" s="94" t="s">
        <v>478</v>
      </c>
      <c r="H549" s="94" t="s">
        <v>479</v>
      </c>
      <c r="I549" s="64">
        <v>3785</v>
      </c>
      <c r="J549" s="65">
        <v>0.89583333333333337</v>
      </c>
      <c r="K549" s="94" t="s">
        <v>3241</v>
      </c>
      <c r="L549" s="94" t="s">
        <v>3242</v>
      </c>
      <c r="M549" s="94" t="s">
        <v>3243</v>
      </c>
      <c r="N549" s="94" t="s">
        <v>3244</v>
      </c>
      <c r="O549" s="64">
        <v>3785</v>
      </c>
      <c r="P549" s="83">
        <v>1.6666666666666607E-2</v>
      </c>
      <c r="Q549" s="84">
        <v>0</v>
      </c>
      <c r="R549" s="85">
        <v>0.62745133581463308</v>
      </c>
      <c r="S549" s="86">
        <v>309</v>
      </c>
      <c r="T549" s="97">
        <v>10</v>
      </c>
      <c r="U549" s="88"/>
      <c r="V549" s="94" t="s">
        <v>2551</v>
      </c>
      <c r="W549" s="89">
        <v>0</v>
      </c>
      <c r="X549" s="88"/>
      <c r="Y549" s="90"/>
      <c r="Z549" s="98" t="s">
        <v>797</v>
      </c>
      <c r="AA549" s="94" t="s">
        <v>778</v>
      </c>
      <c r="AB549" s="92" t="s">
        <v>1339</v>
      </c>
      <c r="AC549" s="92" t="s">
        <v>95</v>
      </c>
      <c r="AD549" s="92"/>
      <c r="AE549" s="69">
        <v>6</v>
      </c>
      <c r="AF549" s="93" t="s">
        <v>1165</v>
      </c>
      <c r="AG549" s="94">
        <v>26</v>
      </c>
      <c r="AH549" s="68" t="s">
        <v>1010</v>
      </c>
      <c r="AI549" s="95"/>
      <c r="AJ549" s="99"/>
      <c r="AK549" s="100"/>
    </row>
    <row r="550" spans="1:37">
      <c r="A550" s="82">
        <v>40782</v>
      </c>
      <c r="B550" s="94" t="s">
        <v>163</v>
      </c>
      <c r="C550" s="68" t="s">
        <v>469</v>
      </c>
      <c r="D550" s="65">
        <v>0.89583333333333337</v>
      </c>
      <c r="E550" s="94" t="s">
        <v>3241</v>
      </c>
      <c r="F550" s="94" t="s">
        <v>3242</v>
      </c>
      <c r="G550" s="94" t="s">
        <v>3243</v>
      </c>
      <c r="H550" s="94" t="s">
        <v>3244</v>
      </c>
      <c r="I550" s="64">
        <v>3785</v>
      </c>
      <c r="J550" s="65">
        <v>0.91666666666666663</v>
      </c>
      <c r="K550" s="94" t="s">
        <v>3245</v>
      </c>
      <c r="L550" s="94" t="s">
        <v>3246</v>
      </c>
      <c r="M550" s="94" t="s">
        <v>3247</v>
      </c>
      <c r="N550" s="94" t="s">
        <v>3248</v>
      </c>
      <c r="O550" s="64">
        <v>3785</v>
      </c>
      <c r="P550" s="83">
        <v>2.0833333333333259E-2</v>
      </c>
      <c r="Q550" s="84">
        <v>0</v>
      </c>
      <c r="R550" s="85">
        <v>0.46410887194264305</v>
      </c>
      <c r="S550" s="86">
        <v>160</v>
      </c>
      <c r="T550" s="97">
        <v>1</v>
      </c>
      <c r="U550" s="88"/>
      <c r="V550" s="94" t="s">
        <v>2551</v>
      </c>
      <c r="W550" s="89">
        <v>0</v>
      </c>
      <c r="X550" s="88"/>
      <c r="Y550" s="90"/>
      <c r="Z550" s="98" t="s">
        <v>797</v>
      </c>
      <c r="AA550" s="94" t="s">
        <v>778</v>
      </c>
      <c r="AB550" s="92" t="s">
        <v>1339</v>
      </c>
      <c r="AC550" s="92" t="s">
        <v>95</v>
      </c>
      <c r="AD550" s="92"/>
      <c r="AE550" s="69">
        <v>6</v>
      </c>
      <c r="AF550" s="93" t="s">
        <v>1165</v>
      </c>
      <c r="AG550" s="94">
        <v>26</v>
      </c>
      <c r="AH550" s="68" t="s">
        <v>1010</v>
      </c>
      <c r="AI550" s="95"/>
      <c r="AJ550" s="99"/>
      <c r="AK550" s="181"/>
    </row>
    <row r="551" spans="1:37">
      <c r="A551" s="82">
        <v>40782</v>
      </c>
      <c r="B551" s="94" t="s">
        <v>163</v>
      </c>
      <c r="C551" s="68" t="s">
        <v>469</v>
      </c>
      <c r="D551" s="65">
        <v>0.91666666666666663</v>
      </c>
      <c r="E551" s="94" t="s">
        <v>3245</v>
      </c>
      <c r="F551" s="94" t="s">
        <v>3246</v>
      </c>
      <c r="G551" s="94" t="s">
        <v>3247</v>
      </c>
      <c r="H551" s="94" t="s">
        <v>3248</v>
      </c>
      <c r="I551" s="64">
        <v>3785</v>
      </c>
      <c r="J551" s="65">
        <v>0.95486111111111116</v>
      </c>
      <c r="K551" s="94" t="s">
        <v>3249</v>
      </c>
      <c r="L551" s="94" t="s">
        <v>3250</v>
      </c>
      <c r="M551" s="94" t="s">
        <v>3251</v>
      </c>
      <c r="N551" s="94" t="s">
        <v>3252</v>
      </c>
      <c r="O551" s="64">
        <v>3800</v>
      </c>
      <c r="P551" s="83">
        <v>3.8194444444444531E-2</v>
      </c>
      <c r="Q551" s="84">
        <v>0</v>
      </c>
      <c r="R551" s="85">
        <v>0.14391949596881473</v>
      </c>
      <c r="S551" s="86">
        <v>109</v>
      </c>
      <c r="T551" s="97">
        <v>1.5</v>
      </c>
      <c r="U551" s="88"/>
      <c r="V551" s="94" t="s">
        <v>2551</v>
      </c>
      <c r="W551" s="89">
        <v>0</v>
      </c>
      <c r="X551" s="88"/>
      <c r="Y551" s="90"/>
      <c r="Z551" s="98" t="s">
        <v>797</v>
      </c>
      <c r="AA551" s="94" t="s">
        <v>778</v>
      </c>
      <c r="AB551" s="92" t="s">
        <v>1339</v>
      </c>
      <c r="AC551" s="92" t="s">
        <v>95</v>
      </c>
      <c r="AD551" s="92"/>
      <c r="AE551" s="69">
        <v>6</v>
      </c>
      <c r="AF551" s="93" t="s">
        <v>1165</v>
      </c>
      <c r="AG551" s="94">
        <v>32</v>
      </c>
      <c r="AH551" s="68" t="s">
        <v>1010</v>
      </c>
      <c r="AI551" s="95"/>
      <c r="AJ551" s="99"/>
      <c r="AK551" s="181"/>
    </row>
    <row r="552" spans="1:37">
      <c r="A552" s="82">
        <v>40782</v>
      </c>
      <c r="B552" s="94" t="s">
        <v>163</v>
      </c>
      <c r="C552" s="68" t="s">
        <v>469</v>
      </c>
      <c r="D552" s="65">
        <v>0.95486111111111116</v>
      </c>
      <c r="E552" s="94" t="s">
        <v>3249</v>
      </c>
      <c r="F552" s="94" t="s">
        <v>3250</v>
      </c>
      <c r="G552" s="94" t="s">
        <v>3251</v>
      </c>
      <c r="H552" s="94" t="s">
        <v>3252</v>
      </c>
      <c r="I552" s="64">
        <v>3800</v>
      </c>
      <c r="J552" s="65">
        <v>0.95833333333333337</v>
      </c>
      <c r="K552" s="94" t="s">
        <v>482</v>
      </c>
      <c r="L552" s="94" t="s">
        <v>483</v>
      </c>
      <c r="M552" s="94" t="s">
        <v>484</v>
      </c>
      <c r="N552" s="94" t="s">
        <v>485</v>
      </c>
      <c r="O552" s="64">
        <v>3784</v>
      </c>
      <c r="P552" s="83">
        <v>3.4722222222222099E-3</v>
      </c>
      <c r="Q552" s="84">
        <v>0</v>
      </c>
      <c r="R552" s="85">
        <v>0.22534553750833858</v>
      </c>
      <c r="S552" s="86">
        <v>145</v>
      </c>
      <c r="T552" s="97">
        <v>2</v>
      </c>
      <c r="U552" s="88"/>
      <c r="V552" s="94" t="s">
        <v>2551</v>
      </c>
      <c r="W552" s="89">
        <v>0</v>
      </c>
      <c r="X552" s="88"/>
      <c r="Y552" s="90"/>
      <c r="Z552" s="98" t="s">
        <v>797</v>
      </c>
      <c r="AA552" s="94" t="s">
        <v>778</v>
      </c>
      <c r="AB552" s="92" t="s">
        <v>1339</v>
      </c>
      <c r="AC552" s="92" t="s">
        <v>95</v>
      </c>
      <c r="AD552" s="92"/>
      <c r="AE552" s="69">
        <v>6</v>
      </c>
      <c r="AF552" s="93" t="s">
        <v>1165</v>
      </c>
      <c r="AG552" s="94">
        <v>30</v>
      </c>
      <c r="AH552" s="68" t="s">
        <v>1010</v>
      </c>
      <c r="AI552" s="95"/>
      <c r="AJ552" s="99"/>
      <c r="AK552" s="181"/>
    </row>
    <row r="553" spans="1:37">
      <c r="A553" s="82">
        <v>40782</v>
      </c>
      <c r="B553" s="94" t="s">
        <v>253</v>
      </c>
      <c r="C553" s="68" t="s">
        <v>469</v>
      </c>
      <c r="D553" s="65">
        <v>0.95833333333333337</v>
      </c>
      <c r="E553" s="94" t="s">
        <v>482</v>
      </c>
      <c r="F553" s="94" t="s">
        <v>483</v>
      </c>
      <c r="G553" s="94" t="s">
        <v>484</v>
      </c>
      <c r="H553" s="94" t="s">
        <v>485</v>
      </c>
      <c r="I553" s="64">
        <v>3784</v>
      </c>
      <c r="J553" s="65">
        <v>0.99930555555555556</v>
      </c>
      <c r="K553" s="94" t="s">
        <v>3253</v>
      </c>
      <c r="L553" s="94" t="s">
        <v>3254</v>
      </c>
      <c r="M553" s="94" t="s">
        <v>3255</v>
      </c>
      <c r="N553" s="94" t="s">
        <v>3256</v>
      </c>
      <c r="O553" s="64">
        <v>3790</v>
      </c>
      <c r="P553" s="83">
        <v>4.0972222222222188E-2</v>
      </c>
      <c r="Q553" s="84">
        <v>0</v>
      </c>
      <c r="R553" s="85">
        <v>4.9739598553048427</v>
      </c>
      <c r="S553" s="86">
        <v>290</v>
      </c>
      <c r="T553" s="97">
        <v>0</v>
      </c>
      <c r="U553" s="88"/>
      <c r="V553" s="94" t="s">
        <v>3257</v>
      </c>
      <c r="W553" s="89">
        <v>0</v>
      </c>
      <c r="X553" s="88"/>
      <c r="Y553" s="90"/>
      <c r="Z553" s="98" t="s">
        <v>797</v>
      </c>
      <c r="AA553" s="94" t="s">
        <v>778</v>
      </c>
      <c r="AB553" s="92" t="s">
        <v>1339</v>
      </c>
      <c r="AC553" s="92" t="s">
        <v>95</v>
      </c>
      <c r="AD553" s="92"/>
      <c r="AE553" s="69">
        <v>6</v>
      </c>
      <c r="AF553" s="93" t="s">
        <v>1165</v>
      </c>
      <c r="AG553" s="94">
        <v>31</v>
      </c>
      <c r="AH553" s="68" t="s">
        <v>1010</v>
      </c>
      <c r="AI553" s="95">
        <v>48</v>
      </c>
      <c r="AJ553" s="99" t="s">
        <v>209</v>
      </c>
      <c r="AK553" s="181"/>
    </row>
    <row r="554" spans="1:37">
      <c r="A554" s="82">
        <v>40783</v>
      </c>
      <c r="B554" s="94" t="s">
        <v>3258</v>
      </c>
      <c r="C554" s="68" t="s">
        <v>469</v>
      </c>
      <c r="D554" s="65">
        <v>0</v>
      </c>
      <c r="E554" s="94" t="s">
        <v>3253</v>
      </c>
      <c r="F554" s="94" t="s">
        <v>3254</v>
      </c>
      <c r="G554" s="94" t="s">
        <v>3255</v>
      </c>
      <c r="H554" s="94" t="s">
        <v>3256</v>
      </c>
      <c r="I554" s="64">
        <v>3790</v>
      </c>
      <c r="J554" s="65">
        <v>2.1527777777777781E-2</v>
      </c>
      <c r="K554" s="94" t="s">
        <v>3259</v>
      </c>
      <c r="L554" s="94" t="s">
        <v>3260</v>
      </c>
      <c r="M554" s="94" t="s">
        <v>3261</v>
      </c>
      <c r="N554" s="94" t="s">
        <v>3262</v>
      </c>
      <c r="O554" s="64">
        <v>3788</v>
      </c>
      <c r="P554" s="83">
        <v>2.1527777777777781E-2</v>
      </c>
      <c r="Q554" s="84">
        <v>0</v>
      </c>
      <c r="R554" s="85">
        <v>11.441345478998555</v>
      </c>
      <c r="S554" s="86">
        <v>298</v>
      </c>
      <c r="T554" s="87">
        <v>11</v>
      </c>
      <c r="U554" s="88"/>
      <c r="V554" s="94" t="s">
        <v>2551</v>
      </c>
      <c r="W554" s="89">
        <v>0</v>
      </c>
      <c r="X554" s="88"/>
      <c r="Y554" s="90"/>
      <c r="Z554" s="98" t="s">
        <v>1987</v>
      </c>
      <c r="AA554" s="94" t="s">
        <v>778</v>
      </c>
      <c r="AB554" s="92" t="s">
        <v>1339</v>
      </c>
      <c r="AC554" s="92" t="s">
        <v>95</v>
      </c>
      <c r="AD554" s="92"/>
      <c r="AE554" s="69">
        <v>6</v>
      </c>
      <c r="AF554" s="93" t="s">
        <v>1165</v>
      </c>
      <c r="AG554" s="94">
        <v>33</v>
      </c>
      <c r="AH554" s="68" t="s">
        <v>1010</v>
      </c>
      <c r="AI554" s="95"/>
      <c r="AJ554" s="99"/>
      <c r="AK554" s="68"/>
    </row>
    <row r="555" spans="1:37">
      <c r="A555" s="82">
        <v>40783</v>
      </c>
      <c r="B555" s="94" t="s">
        <v>3258</v>
      </c>
      <c r="C555" s="68" t="s">
        <v>469</v>
      </c>
      <c r="D555" s="65">
        <v>2.1527777777777781E-2</v>
      </c>
      <c r="E555" s="94" t="s">
        <v>3259</v>
      </c>
      <c r="F555" s="94" t="s">
        <v>3260</v>
      </c>
      <c r="G555" s="94" t="s">
        <v>3261</v>
      </c>
      <c r="H555" s="94" t="s">
        <v>3262</v>
      </c>
      <c r="I555" s="64">
        <v>3788</v>
      </c>
      <c r="J555" s="65">
        <v>4.2361111111111106E-2</v>
      </c>
      <c r="K555" s="94" t="s">
        <v>3263</v>
      </c>
      <c r="L555" s="94" t="s">
        <v>3264</v>
      </c>
      <c r="M555" s="94" t="s">
        <v>3265</v>
      </c>
      <c r="N555" s="94" t="s">
        <v>3266</v>
      </c>
      <c r="O555" s="64">
        <v>3790</v>
      </c>
      <c r="P555" s="83">
        <v>2.0833333333333325E-2</v>
      </c>
      <c r="Q555" s="84">
        <v>0</v>
      </c>
      <c r="R555" s="85">
        <v>3.729193777848526</v>
      </c>
      <c r="S555" s="86">
        <v>305</v>
      </c>
      <c r="T555" s="87">
        <v>11</v>
      </c>
      <c r="U555" s="88"/>
      <c r="V555" s="94" t="s">
        <v>2551</v>
      </c>
      <c r="W555" s="89">
        <v>0</v>
      </c>
      <c r="X555" s="88"/>
      <c r="Y555" s="90"/>
      <c r="Z555" s="98" t="s">
        <v>797</v>
      </c>
      <c r="AA555" s="94" t="s">
        <v>778</v>
      </c>
      <c r="AB555" s="92" t="s">
        <v>1339</v>
      </c>
      <c r="AC555" s="92" t="s">
        <v>95</v>
      </c>
      <c r="AD555" s="92"/>
      <c r="AE555" s="69">
        <v>6</v>
      </c>
      <c r="AF555" s="93" t="s">
        <v>1165</v>
      </c>
      <c r="AG555" s="94">
        <v>32</v>
      </c>
      <c r="AH555" s="68" t="s">
        <v>1010</v>
      </c>
      <c r="AI555" s="95"/>
      <c r="AJ555" s="99"/>
      <c r="AK555" s="68"/>
    </row>
    <row r="556" spans="1:37">
      <c r="A556" s="82">
        <v>40783</v>
      </c>
      <c r="B556" s="94" t="s">
        <v>75</v>
      </c>
      <c r="C556" s="68" t="s">
        <v>469</v>
      </c>
      <c r="D556" s="65">
        <v>4.2361111111111106E-2</v>
      </c>
      <c r="E556" s="94" t="s">
        <v>3263</v>
      </c>
      <c r="F556" s="94" t="s">
        <v>3264</v>
      </c>
      <c r="G556" s="94" t="s">
        <v>3265</v>
      </c>
      <c r="H556" s="94" t="s">
        <v>3266</v>
      </c>
      <c r="I556" s="64">
        <v>3790</v>
      </c>
      <c r="J556" s="65">
        <v>5.6944444444444443E-2</v>
      </c>
      <c r="K556" s="94" t="s">
        <v>489</v>
      </c>
      <c r="L556" s="94" t="s">
        <v>490</v>
      </c>
      <c r="M556" s="94" t="s">
        <v>491</v>
      </c>
      <c r="N556" s="94" t="s">
        <v>492</v>
      </c>
      <c r="O556" s="64">
        <v>3785</v>
      </c>
      <c r="P556" s="83">
        <v>1.4583333333333337E-2</v>
      </c>
      <c r="Q556" s="84">
        <v>0</v>
      </c>
      <c r="R556" s="85">
        <v>9.7614950533394598E-2</v>
      </c>
      <c r="S556" s="86">
        <v>151</v>
      </c>
      <c r="T556" s="87">
        <v>0</v>
      </c>
      <c r="U556" s="88"/>
      <c r="V556" s="94" t="s">
        <v>3257</v>
      </c>
      <c r="W556" s="89">
        <v>0</v>
      </c>
      <c r="X556" s="88"/>
      <c r="Y556" s="90"/>
      <c r="Z556" s="98" t="s">
        <v>797</v>
      </c>
      <c r="AA556" s="94" t="s">
        <v>778</v>
      </c>
      <c r="AB556" s="92" t="s">
        <v>1339</v>
      </c>
      <c r="AC556" s="92" t="s">
        <v>95</v>
      </c>
      <c r="AD556" s="92"/>
      <c r="AE556" s="69">
        <v>6</v>
      </c>
      <c r="AF556" s="93" t="s">
        <v>1165</v>
      </c>
      <c r="AG556" s="94">
        <v>31</v>
      </c>
      <c r="AH556" s="68" t="s">
        <v>1010</v>
      </c>
      <c r="AI556" s="95"/>
      <c r="AJ556" s="99"/>
      <c r="AK556" s="68"/>
    </row>
    <row r="557" spans="1:37">
      <c r="A557" s="82">
        <v>40783</v>
      </c>
      <c r="B557" s="94" t="s">
        <v>75</v>
      </c>
      <c r="C557" s="68" t="s">
        <v>469</v>
      </c>
      <c r="D557" s="65">
        <v>5.6944444444444443E-2</v>
      </c>
      <c r="E557" s="94" t="s">
        <v>489</v>
      </c>
      <c r="F557" s="94" t="s">
        <v>490</v>
      </c>
      <c r="G557" s="94" t="s">
        <v>491</v>
      </c>
      <c r="H557" s="94" t="s">
        <v>492</v>
      </c>
      <c r="I557" s="64">
        <v>3800</v>
      </c>
      <c r="J557" s="65">
        <v>8.3333333333333329E-2</v>
      </c>
      <c r="K557" s="94" t="s">
        <v>3267</v>
      </c>
      <c r="L557" s="94" t="s">
        <v>3268</v>
      </c>
      <c r="M557" s="94" t="s">
        <v>3269</v>
      </c>
      <c r="N557" s="94" t="s">
        <v>3270</v>
      </c>
      <c r="O557" s="64">
        <v>3800</v>
      </c>
      <c r="P557" s="83">
        <v>2.6388888888888885E-2</v>
      </c>
      <c r="Q557" s="84">
        <v>0</v>
      </c>
      <c r="R557" s="85">
        <v>0.29133472942730837</v>
      </c>
      <c r="S557" s="86">
        <v>170</v>
      </c>
      <c r="T557" s="87">
        <v>0</v>
      </c>
      <c r="U557" s="88"/>
      <c r="V557" s="94" t="s">
        <v>3257</v>
      </c>
      <c r="W557" s="89">
        <v>0</v>
      </c>
      <c r="X557" s="88"/>
      <c r="Y557" s="90"/>
      <c r="Z557" s="98" t="s">
        <v>797</v>
      </c>
      <c r="AA557" s="94" t="s">
        <v>778</v>
      </c>
      <c r="AB557" s="92" t="s">
        <v>1339</v>
      </c>
      <c r="AC557" s="92" t="s">
        <v>95</v>
      </c>
      <c r="AD557" s="92"/>
      <c r="AE557" s="69">
        <v>6</v>
      </c>
      <c r="AF557" s="93" t="s">
        <v>1165</v>
      </c>
      <c r="AG557" s="94">
        <v>31</v>
      </c>
      <c r="AH557" s="68" t="s">
        <v>1010</v>
      </c>
      <c r="AI557" s="95">
        <v>49</v>
      </c>
      <c r="AJ557" s="99" t="s">
        <v>209</v>
      </c>
      <c r="AK557" s="68"/>
    </row>
    <row r="558" spans="1:37">
      <c r="A558" s="82">
        <v>40783</v>
      </c>
      <c r="B558" s="94" t="s">
        <v>75</v>
      </c>
      <c r="C558" s="68" t="s">
        <v>469</v>
      </c>
      <c r="D558" s="65">
        <v>8.3333333333333329E-2</v>
      </c>
      <c r="E558" s="94" t="s">
        <v>3267</v>
      </c>
      <c r="F558" s="94" t="s">
        <v>3268</v>
      </c>
      <c r="G558" s="94" t="s">
        <v>3269</v>
      </c>
      <c r="H558" s="94" t="s">
        <v>3270</v>
      </c>
      <c r="I558" s="64">
        <v>3800</v>
      </c>
      <c r="J558" s="65">
        <v>8.3333333333333329E-2</v>
      </c>
      <c r="K558" s="94" t="s">
        <v>3271</v>
      </c>
      <c r="L558" s="94" t="s">
        <v>3272</v>
      </c>
      <c r="M558" s="94" t="s">
        <v>3273</v>
      </c>
      <c r="N558" s="94" t="s">
        <v>3274</v>
      </c>
      <c r="O558" s="64">
        <v>3779</v>
      </c>
      <c r="P558" s="83">
        <v>0</v>
      </c>
      <c r="Q558" s="84">
        <v>0</v>
      </c>
      <c r="R558" s="85">
        <v>4.1216521714459988</v>
      </c>
      <c r="S558" s="86">
        <v>300</v>
      </c>
      <c r="T558" s="87">
        <v>5</v>
      </c>
      <c r="U558" s="88"/>
      <c r="V558" s="94" t="s">
        <v>3257</v>
      </c>
      <c r="W558" s="89">
        <v>0</v>
      </c>
      <c r="X558" s="88"/>
      <c r="Y558" s="90"/>
      <c r="Z558" s="98" t="s">
        <v>797</v>
      </c>
      <c r="AA558" s="94" t="s">
        <v>778</v>
      </c>
      <c r="AB558" s="92" t="s">
        <v>1339</v>
      </c>
      <c r="AC558" s="92" t="s">
        <v>95</v>
      </c>
      <c r="AD558" s="92"/>
      <c r="AE558" s="69">
        <v>6</v>
      </c>
      <c r="AF558" s="93" t="s">
        <v>1165</v>
      </c>
      <c r="AG558" s="94">
        <v>31</v>
      </c>
      <c r="AH558" s="68" t="s">
        <v>1010</v>
      </c>
      <c r="AI558" s="95">
        <v>49</v>
      </c>
      <c r="AJ558" s="99" t="s">
        <v>3275</v>
      </c>
      <c r="AK558" s="68"/>
    </row>
    <row r="559" spans="1:37">
      <c r="A559" s="82">
        <v>40783</v>
      </c>
      <c r="B559" s="94" t="s">
        <v>75</v>
      </c>
      <c r="C559" s="68" t="s">
        <v>469</v>
      </c>
      <c r="D559" s="65">
        <v>8.3333333333333329E-2</v>
      </c>
      <c r="E559" s="94" t="s">
        <v>3271</v>
      </c>
      <c r="F559" s="94" t="s">
        <v>3272</v>
      </c>
      <c r="G559" s="94" t="s">
        <v>3273</v>
      </c>
      <c r="H559" s="94" t="s">
        <v>3274</v>
      </c>
      <c r="I559" s="64">
        <v>3779</v>
      </c>
      <c r="J559" s="65">
        <v>0.11041666666666666</v>
      </c>
      <c r="K559" s="66" t="s">
        <v>3276</v>
      </c>
      <c r="L559" s="66" t="s">
        <v>3277</v>
      </c>
      <c r="M559" s="94" t="s">
        <v>3278</v>
      </c>
      <c r="N559" s="94" t="s">
        <v>3279</v>
      </c>
      <c r="O559" s="64">
        <v>3771</v>
      </c>
      <c r="P559" s="83">
        <v>2.7083333333333334E-2</v>
      </c>
      <c r="Q559" s="84">
        <v>0</v>
      </c>
      <c r="R559" s="85">
        <v>3.4766966192092865</v>
      </c>
      <c r="S559" s="86">
        <v>293</v>
      </c>
      <c r="T559" s="87">
        <v>10</v>
      </c>
      <c r="U559" s="88"/>
      <c r="V559" s="94" t="s">
        <v>3257</v>
      </c>
      <c r="W559" s="89">
        <v>0</v>
      </c>
      <c r="X559" s="88"/>
      <c r="Y559" s="90"/>
      <c r="Z559" s="98" t="s">
        <v>797</v>
      </c>
      <c r="AA559" s="94" t="s">
        <v>778</v>
      </c>
      <c r="AB559" s="92" t="s">
        <v>1339</v>
      </c>
      <c r="AC559" s="92" t="s">
        <v>95</v>
      </c>
      <c r="AD559" s="92"/>
      <c r="AE559" s="69">
        <v>6</v>
      </c>
      <c r="AF559" s="93" t="s">
        <v>1165</v>
      </c>
      <c r="AG559" s="94">
        <v>28</v>
      </c>
      <c r="AH559" s="68" t="s">
        <v>1010</v>
      </c>
      <c r="AI559" s="95"/>
      <c r="AJ559" s="99"/>
      <c r="AK559" s="68"/>
    </row>
    <row r="560" spans="1:37">
      <c r="A560" s="82">
        <v>40783</v>
      </c>
      <c r="B560" s="94" t="s">
        <v>75</v>
      </c>
      <c r="C560" s="68" t="s">
        <v>469</v>
      </c>
      <c r="D560" s="65">
        <v>0.11041666666666666</v>
      </c>
      <c r="E560" s="66" t="s">
        <v>3276</v>
      </c>
      <c r="F560" s="66" t="s">
        <v>3277</v>
      </c>
      <c r="G560" s="94" t="s">
        <v>3278</v>
      </c>
      <c r="H560" s="94" t="s">
        <v>3279</v>
      </c>
      <c r="I560" s="64">
        <v>3771</v>
      </c>
      <c r="J560" s="65">
        <v>0.12152777777777778</v>
      </c>
      <c r="K560" s="66" t="s">
        <v>3280</v>
      </c>
      <c r="L560" s="66" t="s">
        <v>3281</v>
      </c>
      <c r="M560" s="94" t="s">
        <v>3282</v>
      </c>
      <c r="N560" s="94" t="s">
        <v>3283</v>
      </c>
      <c r="O560" s="64">
        <v>3794</v>
      </c>
      <c r="P560" s="83">
        <v>1.1111111111111113E-2</v>
      </c>
      <c r="Q560" s="84">
        <v>0</v>
      </c>
      <c r="R560" s="85">
        <v>2.1050438954337189</v>
      </c>
      <c r="S560" s="86">
        <v>301</v>
      </c>
      <c r="T560" s="87">
        <v>10</v>
      </c>
      <c r="U560" s="88"/>
      <c r="V560" s="66" t="s">
        <v>2551</v>
      </c>
      <c r="W560" s="89">
        <v>0</v>
      </c>
      <c r="X560" s="88"/>
      <c r="Y560" s="90"/>
      <c r="Z560" s="98" t="s">
        <v>797</v>
      </c>
      <c r="AA560" s="176" t="s">
        <v>778</v>
      </c>
      <c r="AB560" s="92" t="s">
        <v>1339</v>
      </c>
      <c r="AC560" s="69" t="s">
        <v>95</v>
      </c>
      <c r="AD560" s="69"/>
      <c r="AE560" s="69">
        <v>6</v>
      </c>
      <c r="AF560" s="93" t="s">
        <v>1165</v>
      </c>
      <c r="AG560" s="94">
        <v>33</v>
      </c>
      <c r="AH560" s="64" t="s">
        <v>1010</v>
      </c>
      <c r="AI560" s="95">
        <v>50</v>
      </c>
      <c r="AJ560" s="178" t="s">
        <v>209</v>
      </c>
      <c r="AK560" s="68"/>
    </row>
    <row r="561" spans="1:37">
      <c r="A561" s="82">
        <v>40783</v>
      </c>
      <c r="B561" s="66" t="s">
        <v>264</v>
      </c>
      <c r="C561" s="64" t="s">
        <v>469</v>
      </c>
      <c r="D561" s="65">
        <v>0.12152777777777778</v>
      </c>
      <c r="E561" s="66" t="s">
        <v>3280</v>
      </c>
      <c r="F561" s="66" t="s">
        <v>3281</v>
      </c>
      <c r="G561" s="94" t="s">
        <v>3282</v>
      </c>
      <c r="H561" s="94" t="s">
        <v>3283</v>
      </c>
      <c r="I561" s="64">
        <v>3794</v>
      </c>
      <c r="J561" s="65">
        <v>0.15069444444444444</v>
      </c>
      <c r="K561" s="66" t="s">
        <v>501</v>
      </c>
      <c r="L561" s="66" t="s">
        <v>502</v>
      </c>
      <c r="M561" s="94" t="s">
        <v>503</v>
      </c>
      <c r="N561" s="94" t="s">
        <v>504</v>
      </c>
      <c r="O561" s="64">
        <v>3801</v>
      </c>
      <c r="P561" s="83">
        <v>2.916666666666666E-2</v>
      </c>
      <c r="Q561" s="84">
        <v>0</v>
      </c>
      <c r="R561" s="85">
        <v>0.34124877704520823</v>
      </c>
      <c r="S561" s="86">
        <v>177</v>
      </c>
      <c r="T561" s="87">
        <v>10</v>
      </c>
      <c r="U561" s="88"/>
      <c r="V561" s="66" t="s">
        <v>2551</v>
      </c>
      <c r="W561" s="89">
        <v>0</v>
      </c>
      <c r="X561" s="88"/>
      <c r="Y561" s="90"/>
      <c r="Z561" s="91" t="s">
        <v>797</v>
      </c>
      <c r="AA561" s="94" t="s">
        <v>778</v>
      </c>
      <c r="AB561" s="92" t="s">
        <v>1339</v>
      </c>
      <c r="AC561" s="92" t="s">
        <v>95</v>
      </c>
      <c r="AD561" s="69"/>
      <c r="AE561" s="69">
        <v>6</v>
      </c>
      <c r="AF561" s="93" t="s">
        <v>1165</v>
      </c>
      <c r="AG561" s="94">
        <v>29</v>
      </c>
      <c r="AH561" s="64" t="s">
        <v>1010</v>
      </c>
      <c r="AI561" s="95"/>
      <c r="AJ561" s="178"/>
      <c r="AK561" s="68"/>
    </row>
    <row r="562" spans="1:37">
      <c r="A562" s="82">
        <v>40783</v>
      </c>
      <c r="B562" s="66" t="s">
        <v>264</v>
      </c>
      <c r="C562" s="64" t="s">
        <v>469</v>
      </c>
      <c r="D562" s="65">
        <v>0.15069444444444444</v>
      </c>
      <c r="E562" s="66" t="s">
        <v>501</v>
      </c>
      <c r="F562" s="66" t="s">
        <v>502</v>
      </c>
      <c r="G562" s="94">
        <v>57.648769999999999</v>
      </c>
      <c r="H562" s="94">
        <v>176.11941999999999</v>
      </c>
      <c r="I562" s="64">
        <v>3801</v>
      </c>
      <c r="J562" s="65">
        <v>0.1673611111111111</v>
      </c>
      <c r="K562" s="94" t="s">
        <v>3284</v>
      </c>
      <c r="L562" s="94" t="s">
        <v>3285</v>
      </c>
      <c r="M562" s="94" t="s">
        <v>3286</v>
      </c>
      <c r="N562" s="94" t="s">
        <v>3287</v>
      </c>
      <c r="O562" s="64">
        <v>3800</v>
      </c>
      <c r="P562" s="83">
        <v>1.6666666666666663E-2</v>
      </c>
      <c r="Q562" s="84">
        <v>0</v>
      </c>
      <c r="R562" s="85">
        <v>5.7740995229824503E-2</v>
      </c>
      <c r="S562" s="86">
        <v>173</v>
      </c>
      <c r="T562" s="87">
        <v>10</v>
      </c>
      <c r="U562" s="88"/>
      <c r="V562" s="66" t="s">
        <v>3257</v>
      </c>
      <c r="W562" s="89">
        <v>0</v>
      </c>
      <c r="X562" s="88"/>
      <c r="Y562" s="90"/>
      <c r="Z562" s="98" t="s">
        <v>797</v>
      </c>
      <c r="AA562" s="94" t="s">
        <v>778</v>
      </c>
      <c r="AB562" s="92" t="s">
        <v>1339</v>
      </c>
      <c r="AC562" s="92" t="s">
        <v>95</v>
      </c>
      <c r="AD562" s="92"/>
      <c r="AE562" s="69">
        <v>6</v>
      </c>
      <c r="AF562" s="93" t="s">
        <v>1165</v>
      </c>
      <c r="AG562" s="94">
        <v>27</v>
      </c>
      <c r="AH562" s="68" t="s">
        <v>1010</v>
      </c>
      <c r="AI562" s="95">
        <v>51</v>
      </c>
      <c r="AJ562" s="178" t="s">
        <v>209</v>
      </c>
      <c r="AK562" s="68"/>
    </row>
    <row r="563" spans="1:37">
      <c r="A563" s="82">
        <v>40783</v>
      </c>
      <c r="B563" s="94" t="s">
        <v>454</v>
      </c>
      <c r="C563" s="68" t="s">
        <v>469</v>
      </c>
      <c r="D563" s="65">
        <v>0.1673611111111111</v>
      </c>
      <c r="E563" s="94" t="s">
        <v>3284</v>
      </c>
      <c r="F563" s="94" t="s">
        <v>3285</v>
      </c>
      <c r="G563" s="94" t="s">
        <v>3286</v>
      </c>
      <c r="H563" s="94" t="s">
        <v>3287</v>
      </c>
      <c r="I563" s="64">
        <v>3804</v>
      </c>
      <c r="J563" s="65">
        <v>0.18402777777777779</v>
      </c>
      <c r="K563" s="94" t="s">
        <v>3288</v>
      </c>
      <c r="L563" s="94" t="s">
        <v>3289</v>
      </c>
      <c r="M563" s="94" t="s">
        <v>3290</v>
      </c>
      <c r="N563" s="94" t="s">
        <v>3291</v>
      </c>
      <c r="O563" s="64">
        <v>3745</v>
      </c>
      <c r="P563" s="83">
        <v>1.6666666666666691E-2</v>
      </c>
      <c r="Q563" s="84">
        <v>0</v>
      </c>
      <c r="R563" s="85">
        <v>2.8755549655538402</v>
      </c>
      <c r="S563" s="86">
        <v>215</v>
      </c>
      <c r="T563" s="87">
        <v>7</v>
      </c>
      <c r="U563" s="88"/>
      <c r="V563" s="94" t="s">
        <v>2551</v>
      </c>
      <c r="W563" s="89">
        <v>0</v>
      </c>
      <c r="X563" s="88"/>
      <c r="Y563" s="90"/>
      <c r="Z563" s="98" t="s">
        <v>797</v>
      </c>
      <c r="AA563" s="94" t="s">
        <v>778</v>
      </c>
      <c r="AB563" s="92" t="s">
        <v>1339</v>
      </c>
      <c r="AC563" s="92" t="s">
        <v>95</v>
      </c>
      <c r="AD563" s="92"/>
      <c r="AE563" s="69">
        <v>6</v>
      </c>
      <c r="AF563" s="93" t="s">
        <v>1165</v>
      </c>
      <c r="AG563" s="94">
        <v>28</v>
      </c>
      <c r="AH563" s="68" t="s">
        <v>1010</v>
      </c>
      <c r="AI563" s="95"/>
      <c r="AJ563" s="99"/>
      <c r="AK563" s="68"/>
    </row>
    <row r="564" spans="1:37">
      <c r="A564" s="82">
        <v>40783</v>
      </c>
      <c r="B564" s="94" t="s">
        <v>454</v>
      </c>
      <c r="C564" s="68" t="s">
        <v>469</v>
      </c>
      <c r="D564" s="65">
        <v>0.18402777777777779</v>
      </c>
      <c r="E564" s="94" t="s">
        <v>3288</v>
      </c>
      <c r="F564" s="94" t="s">
        <v>3289</v>
      </c>
      <c r="G564" s="94" t="s">
        <v>3290</v>
      </c>
      <c r="H564" s="94" t="s">
        <v>3291</v>
      </c>
      <c r="I564" s="64">
        <v>3745</v>
      </c>
      <c r="J564" s="65">
        <v>0.20833333333333334</v>
      </c>
      <c r="K564" s="94" t="s">
        <v>3292</v>
      </c>
      <c r="L564" s="94" t="s">
        <v>3293</v>
      </c>
      <c r="M564" s="94" t="s">
        <v>3294</v>
      </c>
      <c r="N564" s="94" t="s">
        <v>3295</v>
      </c>
      <c r="O564" s="64">
        <v>3800</v>
      </c>
      <c r="P564" s="83">
        <v>2.4305555555555552E-2</v>
      </c>
      <c r="Q564" s="84">
        <v>0</v>
      </c>
      <c r="R564" s="85">
        <v>5.8100160397518668</v>
      </c>
      <c r="S564" s="86">
        <v>222</v>
      </c>
      <c r="T564" s="87">
        <v>5</v>
      </c>
      <c r="U564" s="88"/>
      <c r="V564" s="94" t="s">
        <v>2551</v>
      </c>
      <c r="W564" s="89">
        <v>0</v>
      </c>
      <c r="X564" s="88"/>
      <c r="Y564" s="90"/>
      <c r="Z564" s="98" t="s">
        <v>797</v>
      </c>
      <c r="AA564" s="94" t="s">
        <v>778</v>
      </c>
      <c r="AB564" s="92" t="s">
        <v>1339</v>
      </c>
      <c r="AC564" s="92" t="s">
        <v>95</v>
      </c>
      <c r="AD564" s="92"/>
      <c r="AE564" s="69">
        <v>7</v>
      </c>
      <c r="AF564" s="93" t="s">
        <v>2780</v>
      </c>
      <c r="AG564" s="94">
        <v>28</v>
      </c>
      <c r="AH564" s="68" t="s">
        <v>1010</v>
      </c>
      <c r="AI564" s="95"/>
      <c r="AJ564" s="99"/>
      <c r="AK564" s="68"/>
    </row>
    <row r="565" spans="1:37">
      <c r="A565" s="82">
        <v>40783</v>
      </c>
      <c r="B565" s="94" t="s">
        <v>454</v>
      </c>
      <c r="C565" s="68" t="s">
        <v>469</v>
      </c>
      <c r="D565" s="65">
        <v>0.20833333333333334</v>
      </c>
      <c r="E565" s="94" t="s">
        <v>3292</v>
      </c>
      <c r="F565" s="94" t="s">
        <v>3293</v>
      </c>
      <c r="G565" s="94" t="s">
        <v>3294</v>
      </c>
      <c r="H565" s="94" t="s">
        <v>3295</v>
      </c>
      <c r="I565" s="64">
        <v>3800</v>
      </c>
      <c r="J565" s="65">
        <v>0.23055555555555554</v>
      </c>
      <c r="K565" s="94" t="s">
        <v>3296</v>
      </c>
      <c r="L565" s="94" t="s">
        <v>3297</v>
      </c>
      <c r="M565" s="94" t="s">
        <v>3298</v>
      </c>
      <c r="N565" s="94" t="s">
        <v>3299</v>
      </c>
      <c r="O565" s="64">
        <v>3798</v>
      </c>
      <c r="P565" s="83">
        <v>2.2222222222222199E-2</v>
      </c>
      <c r="Q565" s="84">
        <v>0</v>
      </c>
      <c r="R565" s="85">
        <v>5.9076748065452573</v>
      </c>
      <c r="S565" s="86">
        <v>215</v>
      </c>
      <c r="T565" s="87">
        <v>6</v>
      </c>
      <c r="U565" s="88"/>
      <c r="V565" s="94" t="s">
        <v>2551</v>
      </c>
      <c r="W565" s="89">
        <v>0</v>
      </c>
      <c r="X565" s="88"/>
      <c r="Y565" s="90"/>
      <c r="Z565" s="98" t="s">
        <v>797</v>
      </c>
      <c r="AA565" s="94" t="s">
        <v>778</v>
      </c>
      <c r="AB565" s="92" t="s">
        <v>1339</v>
      </c>
      <c r="AC565" s="92" t="s">
        <v>95</v>
      </c>
      <c r="AD565" s="92"/>
      <c r="AE565" s="69">
        <v>7</v>
      </c>
      <c r="AF565" s="93" t="s">
        <v>1165</v>
      </c>
      <c r="AG565" s="94">
        <v>29</v>
      </c>
      <c r="AH565" s="68" t="s">
        <v>1010</v>
      </c>
      <c r="AI565" s="95"/>
      <c r="AJ565" s="99"/>
      <c r="AK565" s="68"/>
    </row>
    <row r="566" spans="1:37">
      <c r="A566" s="82">
        <v>40783</v>
      </c>
      <c r="B566" s="94" t="s">
        <v>454</v>
      </c>
      <c r="C566" s="68" t="s">
        <v>469</v>
      </c>
      <c r="D566" s="65">
        <v>0.23055555555555554</v>
      </c>
      <c r="E566" s="94" t="s">
        <v>3296</v>
      </c>
      <c r="F566" s="94" t="s">
        <v>3297</v>
      </c>
      <c r="G566" s="94" t="s">
        <v>3298</v>
      </c>
      <c r="H566" s="94" t="s">
        <v>3299</v>
      </c>
      <c r="I566" s="64">
        <v>3821</v>
      </c>
      <c r="J566" s="65">
        <v>0.24652777777777779</v>
      </c>
      <c r="K566" s="94" t="s">
        <v>3300</v>
      </c>
      <c r="L566" s="94" t="s">
        <v>3301</v>
      </c>
      <c r="M566" s="94" t="s">
        <v>3302</v>
      </c>
      <c r="N566" s="94" t="s">
        <v>3303</v>
      </c>
      <c r="O566" s="64">
        <v>3821</v>
      </c>
      <c r="P566" s="83">
        <v>1.5972222222222249E-2</v>
      </c>
      <c r="Q566" s="84">
        <v>0</v>
      </c>
      <c r="R566" s="85">
        <v>4.0987158652794689</v>
      </c>
      <c r="S566" s="86">
        <v>215</v>
      </c>
      <c r="T566" s="87">
        <v>5</v>
      </c>
      <c r="U566" s="88"/>
      <c r="V566" s="94" t="s">
        <v>2551</v>
      </c>
      <c r="W566" s="89">
        <v>0</v>
      </c>
      <c r="X566" s="88"/>
      <c r="Y566" s="90"/>
      <c r="Z566" s="98" t="s">
        <v>797</v>
      </c>
      <c r="AA566" s="94" t="s">
        <v>778</v>
      </c>
      <c r="AB566" s="92" t="s">
        <v>1339</v>
      </c>
      <c r="AC566" s="92" t="s">
        <v>95</v>
      </c>
      <c r="AD566" s="92"/>
      <c r="AE566" s="69">
        <v>7</v>
      </c>
      <c r="AF566" s="93" t="s">
        <v>2780</v>
      </c>
      <c r="AG566" s="94">
        <v>29</v>
      </c>
      <c r="AH566" s="68" t="s">
        <v>1010</v>
      </c>
      <c r="AI566" s="95"/>
      <c r="AJ566" s="99"/>
      <c r="AK566" s="68"/>
    </row>
    <row r="567" spans="1:37">
      <c r="A567" s="82">
        <v>40783</v>
      </c>
      <c r="B567" s="66" t="s">
        <v>386</v>
      </c>
      <c r="C567" s="64" t="s">
        <v>469</v>
      </c>
      <c r="D567" s="65">
        <v>0.70972222222222225</v>
      </c>
      <c r="E567" s="66" t="s">
        <v>3304</v>
      </c>
      <c r="F567" s="66" t="s">
        <v>3305</v>
      </c>
      <c r="G567" s="94" t="s">
        <v>3306</v>
      </c>
      <c r="H567" s="94" t="s">
        <v>3307</v>
      </c>
      <c r="I567" s="64"/>
      <c r="J567" s="65">
        <v>0.7284722222222223</v>
      </c>
      <c r="K567" s="66" t="s">
        <v>3308</v>
      </c>
      <c r="L567" s="66" t="s">
        <v>3309</v>
      </c>
      <c r="M567" s="94" t="s">
        <v>3310</v>
      </c>
      <c r="N567" s="94" t="s">
        <v>3311</v>
      </c>
      <c r="O567" s="64"/>
      <c r="P567" s="83">
        <v>1.8750000000000044E-2</v>
      </c>
      <c r="Q567" s="84">
        <v>0</v>
      </c>
      <c r="R567" s="85">
        <v>0.101664797047347</v>
      </c>
      <c r="S567" s="86">
        <v>119</v>
      </c>
      <c r="T567" s="87">
        <v>1</v>
      </c>
      <c r="U567" s="88"/>
      <c r="V567" s="66" t="s">
        <v>3257</v>
      </c>
      <c r="W567" s="89">
        <v>0</v>
      </c>
      <c r="X567" s="88"/>
      <c r="Y567" s="90"/>
      <c r="Z567" s="98" t="s">
        <v>797</v>
      </c>
      <c r="AA567" s="94" t="s">
        <v>778</v>
      </c>
      <c r="AB567" s="92" t="s">
        <v>1080</v>
      </c>
      <c r="AC567" s="92" t="s">
        <v>95</v>
      </c>
      <c r="AD567" s="92"/>
      <c r="AE567" s="69">
        <v>8</v>
      </c>
      <c r="AF567" s="93" t="s">
        <v>2780</v>
      </c>
      <c r="AG567" s="94">
        <v>30</v>
      </c>
      <c r="AH567" s="64" t="s">
        <v>1056</v>
      </c>
      <c r="AI567" s="95"/>
      <c r="AJ567" s="99"/>
      <c r="AK567" s="68"/>
    </row>
    <row r="568" spans="1:37">
      <c r="A568" s="82">
        <v>40783</v>
      </c>
      <c r="B568" s="66" t="s">
        <v>386</v>
      </c>
      <c r="C568" s="64" t="s">
        <v>469</v>
      </c>
      <c r="D568" s="65">
        <v>0.7284722222222223</v>
      </c>
      <c r="E568" s="66" t="s">
        <v>3308</v>
      </c>
      <c r="F568" s="66" t="s">
        <v>3309</v>
      </c>
      <c r="G568" s="94" t="s">
        <v>3310</v>
      </c>
      <c r="H568" s="94" t="s">
        <v>3311</v>
      </c>
      <c r="I568" s="64"/>
      <c r="J568" s="65">
        <v>0.75</v>
      </c>
      <c r="K568" s="66" t="s">
        <v>3312</v>
      </c>
      <c r="L568" s="66" t="s">
        <v>3313</v>
      </c>
      <c r="M568" s="94" t="s">
        <v>3314</v>
      </c>
      <c r="N568" s="94" t="s">
        <v>3315</v>
      </c>
      <c r="O568" s="64"/>
      <c r="P568" s="83">
        <v>2.1527777777777701E-2</v>
      </c>
      <c r="Q568" s="84">
        <v>0</v>
      </c>
      <c r="R568" s="85">
        <v>0.30346045106001385</v>
      </c>
      <c r="S568" s="86">
        <v>3</v>
      </c>
      <c r="T568" s="87">
        <v>1</v>
      </c>
      <c r="U568" s="88"/>
      <c r="V568" s="66" t="s">
        <v>3257</v>
      </c>
      <c r="W568" s="89">
        <v>0</v>
      </c>
      <c r="X568" s="88"/>
      <c r="Y568" s="90"/>
      <c r="Z568" s="98" t="s">
        <v>797</v>
      </c>
      <c r="AA568" s="94" t="s">
        <v>778</v>
      </c>
      <c r="AB568" s="92" t="s">
        <v>1339</v>
      </c>
      <c r="AC568" s="92" t="s">
        <v>95</v>
      </c>
      <c r="AD568" s="92"/>
      <c r="AE568" s="69">
        <v>7</v>
      </c>
      <c r="AF568" s="93" t="s">
        <v>1165</v>
      </c>
      <c r="AG568" s="94">
        <v>24</v>
      </c>
      <c r="AH568" s="68" t="s">
        <v>1056</v>
      </c>
      <c r="AI568" s="95"/>
      <c r="AJ568" s="99"/>
      <c r="AK568" s="68"/>
    </row>
    <row r="569" spans="1:37">
      <c r="A569" s="82">
        <v>40783</v>
      </c>
      <c r="B569" s="66" t="s">
        <v>330</v>
      </c>
      <c r="C569" s="64" t="s">
        <v>469</v>
      </c>
      <c r="D569" s="65">
        <v>0.75</v>
      </c>
      <c r="E569" s="66" t="s">
        <v>3312</v>
      </c>
      <c r="F569" s="66" t="s">
        <v>3313</v>
      </c>
      <c r="G569" s="94" t="s">
        <v>3314</v>
      </c>
      <c r="H569" s="94" t="s">
        <v>3315</v>
      </c>
      <c r="I569" s="64"/>
      <c r="J569" s="65">
        <v>0.77083333333333337</v>
      </c>
      <c r="K569" s="66" t="s">
        <v>3316</v>
      </c>
      <c r="L569" s="66" t="s">
        <v>3317</v>
      </c>
      <c r="M569" s="94" t="s">
        <v>3318</v>
      </c>
      <c r="N569" s="94" t="s">
        <v>3319</v>
      </c>
      <c r="O569" s="64"/>
      <c r="P569" s="83">
        <v>2.083333333333337E-2</v>
      </c>
      <c r="Q569" s="84">
        <v>0</v>
      </c>
      <c r="R569" s="85">
        <v>0.45647510619470483</v>
      </c>
      <c r="S569" s="86">
        <v>325</v>
      </c>
      <c r="T569" s="87">
        <v>4</v>
      </c>
      <c r="U569" s="88"/>
      <c r="V569" s="66" t="s">
        <v>3257</v>
      </c>
      <c r="W569" s="89">
        <v>0</v>
      </c>
      <c r="X569" s="88"/>
      <c r="Y569" s="90"/>
      <c r="Z569" s="98" t="s">
        <v>797</v>
      </c>
      <c r="AA569" s="94" t="s">
        <v>778</v>
      </c>
      <c r="AB569" s="92" t="s">
        <v>1339</v>
      </c>
      <c r="AC569" s="92" t="s">
        <v>95</v>
      </c>
      <c r="AD569" s="92"/>
      <c r="AE569" s="69">
        <v>7</v>
      </c>
      <c r="AF569" s="93" t="s">
        <v>1165</v>
      </c>
      <c r="AG569" s="94">
        <v>29</v>
      </c>
      <c r="AH569" s="68" t="s">
        <v>1212</v>
      </c>
      <c r="AI569" s="95"/>
      <c r="AJ569" s="99" t="s">
        <v>3320</v>
      </c>
      <c r="AK569" s="68"/>
    </row>
    <row r="570" spans="1:37">
      <c r="A570" s="82">
        <v>40783</v>
      </c>
      <c r="B570" s="66" t="s">
        <v>330</v>
      </c>
      <c r="C570" s="64" t="s">
        <v>469</v>
      </c>
      <c r="D570" s="65">
        <v>0.77083333333333337</v>
      </c>
      <c r="E570" s="66" t="s">
        <v>3316</v>
      </c>
      <c r="F570" s="66" t="s">
        <v>3317</v>
      </c>
      <c r="G570" s="94" t="s">
        <v>3318</v>
      </c>
      <c r="H570" s="94" t="s">
        <v>3319</v>
      </c>
      <c r="I570" s="64"/>
      <c r="J570" s="65">
        <v>0.78819444444444453</v>
      </c>
      <c r="K570" s="66" t="s">
        <v>3321</v>
      </c>
      <c r="L570" s="66" t="s">
        <v>3322</v>
      </c>
      <c r="M570" s="94" t="s">
        <v>3323</v>
      </c>
      <c r="N570" s="94" t="s">
        <v>3324</v>
      </c>
      <c r="O570" s="64"/>
      <c r="P570" s="83">
        <v>1.736111111111116E-2</v>
      </c>
      <c r="Q570" s="84">
        <v>0</v>
      </c>
      <c r="R570" s="85">
        <v>2.0441844848531594</v>
      </c>
      <c r="S570" s="86">
        <v>241</v>
      </c>
      <c r="T570" s="87">
        <v>2</v>
      </c>
      <c r="U570" s="88"/>
      <c r="V570" s="66" t="s">
        <v>2551</v>
      </c>
      <c r="W570" s="89">
        <v>0</v>
      </c>
      <c r="X570" s="88"/>
      <c r="Y570" s="90"/>
      <c r="Z570" s="98" t="s">
        <v>797</v>
      </c>
      <c r="AA570" s="94" t="s">
        <v>778</v>
      </c>
      <c r="AB570" s="92" t="s">
        <v>1339</v>
      </c>
      <c r="AC570" s="92" t="s">
        <v>95</v>
      </c>
      <c r="AD570" s="92"/>
      <c r="AE570" s="69">
        <v>7</v>
      </c>
      <c r="AF570" s="93" t="s">
        <v>1165</v>
      </c>
      <c r="AG570" s="94">
        <v>28</v>
      </c>
      <c r="AH570" s="64" t="s">
        <v>1212</v>
      </c>
      <c r="AI570" s="95"/>
      <c r="AJ570" s="99" t="s">
        <v>3325</v>
      </c>
      <c r="AK570" s="68"/>
    </row>
    <row r="571" spans="1:37">
      <c r="A571" s="82">
        <v>40783</v>
      </c>
      <c r="B571" s="66" t="s">
        <v>330</v>
      </c>
      <c r="C571" s="64" t="s">
        <v>469</v>
      </c>
      <c r="D571" s="65">
        <v>0.78819444444444453</v>
      </c>
      <c r="E571" s="66" t="s">
        <v>3321</v>
      </c>
      <c r="F571" s="66" t="s">
        <v>3322</v>
      </c>
      <c r="G571" s="94" t="s">
        <v>3323</v>
      </c>
      <c r="H571" s="94" t="s">
        <v>3324</v>
      </c>
      <c r="I571" s="64"/>
      <c r="J571" s="65">
        <v>0.81319444444444444</v>
      </c>
      <c r="K571" s="66" t="s">
        <v>3326</v>
      </c>
      <c r="L571" s="66" t="s">
        <v>3327</v>
      </c>
      <c r="M571" s="94" t="s">
        <v>3328</v>
      </c>
      <c r="N571" s="94" t="s">
        <v>3329</v>
      </c>
      <c r="O571" s="64"/>
      <c r="P571" s="83">
        <v>2.4999999999999911E-2</v>
      </c>
      <c r="Q571" s="84">
        <v>0</v>
      </c>
      <c r="R571" s="85">
        <v>7.6036656455995706</v>
      </c>
      <c r="S571" s="86">
        <v>213</v>
      </c>
      <c r="T571" s="87">
        <v>7</v>
      </c>
      <c r="U571" s="88"/>
      <c r="V571" s="66" t="s">
        <v>2551</v>
      </c>
      <c r="W571" s="89">
        <v>0</v>
      </c>
      <c r="X571" s="88"/>
      <c r="Y571" s="90"/>
      <c r="Z571" s="91" t="s">
        <v>1987</v>
      </c>
      <c r="AA571" s="94" t="s">
        <v>778</v>
      </c>
      <c r="AB571" s="92" t="s">
        <v>780</v>
      </c>
      <c r="AC571" s="92" t="s">
        <v>95</v>
      </c>
      <c r="AD571" s="92"/>
      <c r="AE571" s="69">
        <v>8</v>
      </c>
      <c r="AF571" s="93" t="s">
        <v>2780</v>
      </c>
      <c r="AG571" s="94">
        <v>33</v>
      </c>
      <c r="AH571" s="68" t="s">
        <v>1212</v>
      </c>
      <c r="AI571" s="95"/>
      <c r="AJ571" s="99" t="s">
        <v>3330</v>
      </c>
      <c r="AK571" s="68"/>
    </row>
    <row r="572" spans="1:37">
      <c r="A572" s="82">
        <v>40783</v>
      </c>
      <c r="B572" s="66" t="s">
        <v>278</v>
      </c>
      <c r="C572" s="64" t="s">
        <v>469</v>
      </c>
      <c r="D572" s="65">
        <v>0.81319444444444444</v>
      </c>
      <c r="E572" s="66" t="s">
        <v>3326</v>
      </c>
      <c r="F572" s="66" t="s">
        <v>3327</v>
      </c>
      <c r="G572" s="94" t="s">
        <v>3328</v>
      </c>
      <c r="H572" s="94" t="s">
        <v>3329</v>
      </c>
      <c r="I572" s="64"/>
      <c r="J572" s="65">
        <v>0.83194444444444438</v>
      </c>
      <c r="K572" s="66" t="s">
        <v>3331</v>
      </c>
      <c r="L572" s="66" t="s">
        <v>3332</v>
      </c>
      <c r="M572" s="94" t="s">
        <v>3333</v>
      </c>
      <c r="N572" s="94" t="s">
        <v>3334</v>
      </c>
      <c r="O572" s="64"/>
      <c r="P572" s="83">
        <v>1.8749999999999933E-2</v>
      </c>
      <c r="Q572" s="84">
        <v>0</v>
      </c>
      <c r="R572" s="85">
        <v>5.3579753739429039</v>
      </c>
      <c r="S572" s="86">
        <v>210</v>
      </c>
      <c r="T572" s="87">
        <v>6</v>
      </c>
      <c r="U572" s="88"/>
      <c r="V572" s="66" t="s">
        <v>2551</v>
      </c>
      <c r="W572" s="89">
        <v>0</v>
      </c>
      <c r="X572" s="88"/>
      <c r="Y572" s="90"/>
      <c r="Z572" s="91" t="s">
        <v>1987</v>
      </c>
      <c r="AA572" s="66" t="s">
        <v>778</v>
      </c>
      <c r="AB572" s="92" t="s">
        <v>780</v>
      </c>
      <c r="AC572" s="69" t="s">
        <v>95</v>
      </c>
      <c r="AD572" s="92"/>
      <c r="AE572" s="69">
        <v>7</v>
      </c>
      <c r="AF572" s="93" t="s">
        <v>1165</v>
      </c>
      <c r="AG572" s="94">
        <v>27</v>
      </c>
      <c r="AH572" s="64" t="s">
        <v>1212</v>
      </c>
      <c r="AI572" s="95"/>
      <c r="AJ572" s="99"/>
      <c r="AK572" s="68"/>
    </row>
    <row r="573" spans="1:37">
      <c r="A573" s="82">
        <v>40783</v>
      </c>
      <c r="B573" s="66" t="s">
        <v>278</v>
      </c>
      <c r="C573" s="64" t="s">
        <v>469</v>
      </c>
      <c r="D573" s="65">
        <v>0.83194444444444438</v>
      </c>
      <c r="E573" s="66" t="s">
        <v>3331</v>
      </c>
      <c r="F573" s="66" t="s">
        <v>3332</v>
      </c>
      <c r="G573" s="94" t="s">
        <v>3333</v>
      </c>
      <c r="H573" s="94" t="s">
        <v>3334</v>
      </c>
      <c r="I573" s="64"/>
      <c r="J573" s="65">
        <v>0.8520833333333333</v>
      </c>
      <c r="K573" s="66" t="s">
        <v>3335</v>
      </c>
      <c r="L573" s="66" t="s">
        <v>3336</v>
      </c>
      <c r="M573" s="94" t="s">
        <v>3337</v>
      </c>
      <c r="N573" s="94" t="s">
        <v>3338</v>
      </c>
      <c r="O573" s="64"/>
      <c r="P573" s="83">
        <v>2.0138888888888928E-2</v>
      </c>
      <c r="Q573" s="84">
        <v>0</v>
      </c>
      <c r="R573" s="85">
        <v>4.9198692152648817</v>
      </c>
      <c r="S573" s="86">
        <v>219</v>
      </c>
      <c r="T573" s="87">
        <v>7</v>
      </c>
      <c r="U573" s="88"/>
      <c r="V573" s="66" t="s">
        <v>2551</v>
      </c>
      <c r="W573" s="89">
        <v>0</v>
      </c>
      <c r="X573" s="88"/>
      <c r="Y573" s="90"/>
      <c r="Z573" s="91" t="s">
        <v>1987</v>
      </c>
      <c r="AA573" s="66" t="s">
        <v>778</v>
      </c>
      <c r="AB573" s="92" t="s">
        <v>780</v>
      </c>
      <c r="AC573" s="69" t="s">
        <v>95</v>
      </c>
      <c r="AD573" s="92"/>
      <c r="AE573" s="69">
        <v>7</v>
      </c>
      <c r="AF573" s="177" t="s">
        <v>1165</v>
      </c>
      <c r="AG573" s="94">
        <v>27</v>
      </c>
      <c r="AH573" s="64" t="s">
        <v>1212</v>
      </c>
      <c r="AI573" s="95"/>
      <c r="AJ573" s="99"/>
      <c r="AK573" s="68"/>
    </row>
    <row r="574" spans="1:37">
      <c r="A574" s="82">
        <v>40783</v>
      </c>
      <c r="B574" s="66" t="s">
        <v>2732</v>
      </c>
      <c r="C574" s="64" t="s">
        <v>469</v>
      </c>
      <c r="D574" s="65">
        <v>0.8520833333333333</v>
      </c>
      <c r="E574" s="66" t="s">
        <v>3335</v>
      </c>
      <c r="F574" s="66" t="s">
        <v>3336</v>
      </c>
      <c r="G574" s="94" t="s">
        <v>3337</v>
      </c>
      <c r="H574" s="94" t="s">
        <v>3338</v>
      </c>
      <c r="I574" s="64"/>
      <c r="J574" s="65">
        <v>0.875</v>
      </c>
      <c r="K574" s="66" t="s">
        <v>3339</v>
      </c>
      <c r="L574" s="66" t="s">
        <v>3340</v>
      </c>
      <c r="M574" s="94" t="s">
        <v>3341</v>
      </c>
      <c r="N574" s="94" t="s">
        <v>3342</v>
      </c>
      <c r="O574" s="64"/>
      <c r="P574" s="83">
        <v>2.2916666666666696E-2</v>
      </c>
      <c r="Q574" s="84">
        <v>0</v>
      </c>
      <c r="R574" s="85">
        <v>0.19372814190631918</v>
      </c>
      <c r="S574" s="86">
        <v>184</v>
      </c>
      <c r="T574" s="87">
        <v>1</v>
      </c>
      <c r="U574" s="88"/>
      <c r="V574" s="66" t="s">
        <v>3257</v>
      </c>
      <c r="W574" s="89">
        <v>0</v>
      </c>
      <c r="X574" s="88"/>
      <c r="Y574" s="90"/>
      <c r="Z574" s="91" t="s">
        <v>797</v>
      </c>
      <c r="AA574" s="66" t="s">
        <v>778</v>
      </c>
      <c r="AB574" s="69" t="s">
        <v>780</v>
      </c>
      <c r="AC574" s="69" t="s">
        <v>95</v>
      </c>
      <c r="AD574" s="92"/>
      <c r="AE574" s="69">
        <v>7</v>
      </c>
      <c r="AF574" s="93" t="s">
        <v>1165</v>
      </c>
      <c r="AG574" s="94">
        <v>29</v>
      </c>
      <c r="AH574" s="64" t="s">
        <v>1056</v>
      </c>
      <c r="AI574" s="95"/>
      <c r="AJ574" s="99"/>
      <c r="AK574" s="68"/>
    </row>
    <row r="575" spans="1:37">
      <c r="A575" s="82">
        <v>40783</v>
      </c>
      <c r="B575" s="66" t="s">
        <v>181</v>
      </c>
      <c r="C575" s="64" t="s">
        <v>469</v>
      </c>
      <c r="D575" s="65">
        <v>0.875</v>
      </c>
      <c r="E575" s="66" t="s">
        <v>3339</v>
      </c>
      <c r="F575" s="66" t="s">
        <v>3340</v>
      </c>
      <c r="G575" s="94" t="s">
        <v>3341</v>
      </c>
      <c r="H575" s="94" t="s">
        <v>3342</v>
      </c>
      <c r="I575" s="64"/>
      <c r="J575" s="65">
        <v>0.89583333333333337</v>
      </c>
      <c r="K575" s="66" t="s">
        <v>3343</v>
      </c>
      <c r="L575" s="66" t="s">
        <v>3344</v>
      </c>
      <c r="M575" s="94" t="s">
        <v>3345</v>
      </c>
      <c r="N575" s="94" t="s">
        <v>3346</v>
      </c>
      <c r="O575" s="64"/>
      <c r="P575" s="83">
        <v>2.083333333333337E-2</v>
      </c>
      <c r="Q575" s="84">
        <v>0</v>
      </c>
      <c r="R575" s="85">
        <v>0.34270115271737028</v>
      </c>
      <c r="S575" s="86">
        <v>328</v>
      </c>
      <c r="T575" s="87">
        <v>1</v>
      </c>
      <c r="U575" s="88"/>
      <c r="V575" s="66" t="s">
        <v>3257</v>
      </c>
      <c r="W575" s="89">
        <v>0</v>
      </c>
      <c r="X575" s="88"/>
      <c r="Y575" s="90"/>
      <c r="Z575" s="98" t="s">
        <v>797</v>
      </c>
      <c r="AA575" s="66" t="s">
        <v>778</v>
      </c>
      <c r="AB575" s="92" t="s">
        <v>1080</v>
      </c>
      <c r="AC575" s="69" t="s">
        <v>95</v>
      </c>
      <c r="AD575" s="92"/>
      <c r="AE575" s="69">
        <v>7</v>
      </c>
      <c r="AF575" s="177" t="s">
        <v>1165</v>
      </c>
      <c r="AG575" s="94">
        <v>27</v>
      </c>
      <c r="AH575" s="64" t="s">
        <v>1056</v>
      </c>
      <c r="AI575" s="95"/>
      <c r="AJ575" s="178"/>
      <c r="AK575" s="68"/>
    </row>
    <row r="576" spans="1:37">
      <c r="A576" s="82">
        <v>40783</v>
      </c>
      <c r="B576" s="66" t="s">
        <v>181</v>
      </c>
      <c r="C576" s="64" t="s">
        <v>469</v>
      </c>
      <c r="D576" s="65">
        <v>0.89583333333333337</v>
      </c>
      <c r="E576" s="66" t="s">
        <v>3343</v>
      </c>
      <c r="F576" s="66" t="s">
        <v>3344</v>
      </c>
      <c r="G576" s="94" t="s">
        <v>3345</v>
      </c>
      <c r="H576" s="94" t="s">
        <v>3346</v>
      </c>
      <c r="I576" s="64"/>
      <c r="J576" s="65">
        <v>0.91666666666666663</v>
      </c>
      <c r="K576" s="66" t="s">
        <v>3347</v>
      </c>
      <c r="L576" s="66" t="s">
        <v>3348</v>
      </c>
      <c r="M576" s="94" t="s">
        <v>3349</v>
      </c>
      <c r="N576" s="94" t="s">
        <v>3350</v>
      </c>
      <c r="O576" s="64"/>
      <c r="P576" s="83">
        <v>2.0833333333333259E-2</v>
      </c>
      <c r="Q576" s="84">
        <v>0</v>
      </c>
      <c r="R576" s="85">
        <v>0.65120502961837179</v>
      </c>
      <c r="S576" s="86">
        <v>146</v>
      </c>
      <c r="T576" s="87">
        <v>1</v>
      </c>
      <c r="U576" s="88"/>
      <c r="V576" s="66" t="s">
        <v>3257</v>
      </c>
      <c r="W576" s="89">
        <v>0</v>
      </c>
      <c r="X576" s="88"/>
      <c r="Y576" s="90"/>
      <c r="Z576" s="98" t="s">
        <v>797</v>
      </c>
      <c r="AA576" s="66" t="s">
        <v>778</v>
      </c>
      <c r="AB576" s="92" t="s">
        <v>1080</v>
      </c>
      <c r="AC576" s="69" t="s">
        <v>95</v>
      </c>
      <c r="AD576" s="92"/>
      <c r="AE576" s="69">
        <v>7</v>
      </c>
      <c r="AF576" s="177" t="s">
        <v>1165</v>
      </c>
      <c r="AG576" s="94">
        <v>30</v>
      </c>
      <c r="AH576" s="64" t="s">
        <v>1056</v>
      </c>
      <c r="AI576" s="95"/>
      <c r="AJ576" s="99"/>
      <c r="AK576" s="68"/>
    </row>
    <row r="577" spans="1:37">
      <c r="A577" s="82">
        <v>40783</v>
      </c>
      <c r="B577" s="66" t="s">
        <v>181</v>
      </c>
      <c r="C577" s="64" t="s">
        <v>469</v>
      </c>
      <c r="D577" s="65">
        <v>0.91666666666666663</v>
      </c>
      <c r="E577" s="66" t="s">
        <v>3347</v>
      </c>
      <c r="F577" s="66" t="s">
        <v>3348</v>
      </c>
      <c r="G577" s="94" t="s">
        <v>3349</v>
      </c>
      <c r="H577" s="94" t="s">
        <v>3350</v>
      </c>
      <c r="I577" s="64"/>
      <c r="J577" s="65">
        <v>0.9375</v>
      </c>
      <c r="K577" s="66" t="s">
        <v>3351</v>
      </c>
      <c r="L577" s="66" t="s">
        <v>3352</v>
      </c>
      <c r="M577" s="94" t="s">
        <v>3353</v>
      </c>
      <c r="N577" s="94" t="s">
        <v>3354</v>
      </c>
      <c r="O577" s="64"/>
      <c r="P577" s="83">
        <v>2.083333333333337E-2</v>
      </c>
      <c r="Q577" s="84">
        <v>0</v>
      </c>
      <c r="R577" s="85">
        <v>5.7220530288398219</v>
      </c>
      <c r="S577" s="86">
        <v>267</v>
      </c>
      <c r="T577" s="87">
        <v>2</v>
      </c>
      <c r="U577" s="88"/>
      <c r="V577" s="66" t="s">
        <v>3257</v>
      </c>
      <c r="W577" s="89">
        <v>0</v>
      </c>
      <c r="X577" s="88"/>
      <c r="Y577" s="90"/>
      <c r="Z577" s="91" t="s">
        <v>797</v>
      </c>
      <c r="AA577" s="66" t="s">
        <v>778</v>
      </c>
      <c r="AB577" s="69" t="s">
        <v>1339</v>
      </c>
      <c r="AC577" s="69" t="s">
        <v>95</v>
      </c>
      <c r="AD577" s="92"/>
      <c r="AE577" s="69">
        <v>7</v>
      </c>
      <c r="AF577" s="93" t="s">
        <v>1165</v>
      </c>
      <c r="AG577" s="94">
        <v>27</v>
      </c>
      <c r="AH577" s="64" t="s">
        <v>1056</v>
      </c>
      <c r="AI577" s="95"/>
      <c r="AJ577" s="99"/>
      <c r="AK577" s="68"/>
    </row>
    <row r="578" spans="1:37">
      <c r="A578" s="82">
        <v>40783</v>
      </c>
      <c r="B578" s="66" t="s">
        <v>181</v>
      </c>
      <c r="C578" s="64" t="s">
        <v>469</v>
      </c>
      <c r="D578" s="65">
        <v>0.9375</v>
      </c>
      <c r="E578" s="66" t="s">
        <v>3351</v>
      </c>
      <c r="F578" s="66" t="s">
        <v>3352</v>
      </c>
      <c r="G578" s="94" t="s">
        <v>3353</v>
      </c>
      <c r="H578" s="94" t="s">
        <v>3354</v>
      </c>
      <c r="I578" s="64"/>
      <c r="J578" s="65">
        <v>0.9555555555555556</v>
      </c>
      <c r="K578" s="66" t="s">
        <v>3355</v>
      </c>
      <c r="L578" s="66" t="s">
        <v>3356</v>
      </c>
      <c r="M578" s="94" t="s">
        <v>3357</v>
      </c>
      <c r="N578" s="94" t="s">
        <v>3358</v>
      </c>
      <c r="O578" s="64"/>
      <c r="P578" s="83">
        <v>1.8055555555555602E-2</v>
      </c>
      <c r="Q578" s="84">
        <v>0</v>
      </c>
      <c r="R578" s="85">
        <v>6.7580143071804244</v>
      </c>
      <c r="S578" s="86">
        <v>214</v>
      </c>
      <c r="T578" s="87">
        <v>7</v>
      </c>
      <c r="U578" s="88"/>
      <c r="V578" s="66" t="s">
        <v>2551</v>
      </c>
      <c r="W578" s="89">
        <v>0</v>
      </c>
      <c r="X578" s="88"/>
      <c r="Y578" s="90"/>
      <c r="Z578" s="98" t="s">
        <v>797</v>
      </c>
      <c r="AA578" s="66" t="s">
        <v>778</v>
      </c>
      <c r="AB578" s="69" t="s">
        <v>1339</v>
      </c>
      <c r="AC578" s="92" t="s">
        <v>95</v>
      </c>
      <c r="AD578" s="92"/>
      <c r="AE578" s="69">
        <v>7</v>
      </c>
      <c r="AF578" s="93" t="s">
        <v>1165</v>
      </c>
      <c r="AG578" s="94">
        <v>25</v>
      </c>
      <c r="AH578" s="64" t="s">
        <v>1056</v>
      </c>
      <c r="AI578" s="95"/>
      <c r="AJ578" s="99"/>
      <c r="AK578" s="68"/>
    </row>
    <row r="579" spans="1:37">
      <c r="A579" s="82">
        <v>40783</v>
      </c>
      <c r="B579" s="66" t="s">
        <v>75</v>
      </c>
      <c r="C579" s="64" t="s">
        <v>469</v>
      </c>
      <c r="D579" s="65">
        <v>0.9555555555555556</v>
      </c>
      <c r="E579" s="66" t="s">
        <v>3355</v>
      </c>
      <c r="F579" s="66" t="s">
        <v>3356</v>
      </c>
      <c r="G579" s="94" t="s">
        <v>3357</v>
      </c>
      <c r="H579" s="94" t="s">
        <v>3358</v>
      </c>
      <c r="I579" s="64"/>
      <c r="J579" s="65">
        <v>0.97916666666666663</v>
      </c>
      <c r="K579" s="66" t="s">
        <v>3359</v>
      </c>
      <c r="L579" s="66" t="s">
        <v>3360</v>
      </c>
      <c r="M579" s="94" t="s">
        <v>3361</v>
      </c>
      <c r="N579" s="94" t="s">
        <v>3362</v>
      </c>
      <c r="O579" s="64"/>
      <c r="P579" s="83">
        <v>2.3611111111111027E-2</v>
      </c>
      <c r="Q579" s="84">
        <v>0</v>
      </c>
      <c r="R579" s="85">
        <v>7.0979298328495197</v>
      </c>
      <c r="S579" s="86">
        <v>215</v>
      </c>
      <c r="T579" s="87">
        <v>7</v>
      </c>
      <c r="U579" s="88"/>
      <c r="V579" s="66" t="s">
        <v>2551</v>
      </c>
      <c r="W579" s="89">
        <v>0</v>
      </c>
      <c r="X579" s="88"/>
      <c r="Y579" s="90"/>
      <c r="Z579" s="98" t="s">
        <v>797</v>
      </c>
      <c r="AA579" s="66" t="s">
        <v>778</v>
      </c>
      <c r="AB579" s="69" t="s">
        <v>1339</v>
      </c>
      <c r="AC579" s="92" t="s">
        <v>95</v>
      </c>
      <c r="AD579" s="92"/>
      <c r="AE579" s="69">
        <v>7</v>
      </c>
      <c r="AF579" s="93" t="s">
        <v>1165</v>
      </c>
      <c r="AG579" s="94">
        <v>25</v>
      </c>
      <c r="AH579" s="64" t="s">
        <v>1056</v>
      </c>
      <c r="AI579" s="95"/>
      <c r="AJ579" s="99"/>
      <c r="AK579" s="68"/>
    </row>
    <row r="580" spans="1:37">
      <c r="A580" s="82">
        <v>40783</v>
      </c>
      <c r="B580" s="66" t="s">
        <v>75</v>
      </c>
      <c r="C580" s="64" t="s">
        <v>469</v>
      </c>
      <c r="D580" s="65">
        <v>0.97916666666666663</v>
      </c>
      <c r="E580" s="66" t="s">
        <v>3359</v>
      </c>
      <c r="F580" s="66" t="s">
        <v>3360</v>
      </c>
      <c r="G580" s="94" t="s">
        <v>3361</v>
      </c>
      <c r="H580" s="94" t="s">
        <v>3362</v>
      </c>
      <c r="I580" s="64"/>
      <c r="J580" s="65">
        <v>0.99930555555555556</v>
      </c>
      <c r="K580" s="66" t="s">
        <v>3359</v>
      </c>
      <c r="L580" s="66" t="s">
        <v>3363</v>
      </c>
      <c r="M580" s="94" t="s">
        <v>3361</v>
      </c>
      <c r="N580" s="94" t="s">
        <v>3364</v>
      </c>
      <c r="O580" s="64"/>
      <c r="P580" s="83">
        <v>2.0138888888888928E-2</v>
      </c>
      <c r="Q580" s="84">
        <v>0</v>
      </c>
      <c r="R580" s="85">
        <v>0.67045815165612699</v>
      </c>
      <c r="S580" s="86">
        <v>204</v>
      </c>
      <c r="T580" s="87">
        <v>2</v>
      </c>
      <c r="U580" s="88"/>
      <c r="V580" s="66" t="s">
        <v>3257</v>
      </c>
      <c r="W580" s="89">
        <v>0</v>
      </c>
      <c r="X580" s="88"/>
      <c r="Y580" s="90"/>
      <c r="Z580" s="98" t="s">
        <v>797</v>
      </c>
      <c r="AA580" s="66" t="s">
        <v>778</v>
      </c>
      <c r="AB580" s="69" t="s">
        <v>1339</v>
      </c>
      <c r="AC580" s="92" t="s">
        <v>95</v>
      </c>
      <c r="AD580" s="92"/>
      <c r="AE580" s="69">
        <v>7</v>
      </c>
      <c r="AF580" s="93" t="s">
        <v>1165</v>
      </c>
      <c r="AG580" s="94">
        <v>22</v>
      </c>
      <c r="AH580" s="64" t="s">
        <v>1056</v>
      </c>
      <c r="AI580" s="95"/>
      <c r="AJ580" s="178"/>
      <c r="AK580" s="68"/>
    </row>
    <row r="581" spans="1:37">
      <c r="A581" s="82">
        <v>40784</v>
      </c>
      <c r="B581" s="66" t="s">
        <v>137</v>
      </c>
      <c r="C581" s="64" t="s">
        <v>469</v>
      </c>
      <c r="D581" s="65">
        <v>0</v>
      </c>
      <c r="E581" s="66" t="s">
        <v>3359</v>
      </c>
      <c r="F581" s="66" t="s">
        <v>3363</v>
      </c>
      <c r="G581" s="94" t="s">
        <v>3361</v>
      </c>
      <c r="H581" s="94" t="s">
        <v>3364</v>
      </c>
      <c r="I581" s="64"/>
      <c r="J581" s="65">
        <v>2.0833333333333332E-2</v>
      </c>
      <c r="K581" s="66" t="s">
        <v>3365</v>
      </c>
      <c r="L581" s="66" t="s">
        <v>3366</v>
      </c>
      <c r="M581" s="94" t="s">
        <v>3367</v>
      </c>
      <c r="N581" s="94" t="s">
        <v>3368</v>
      </c>
      <c r="O581" s="64"/>
      <c r="P581" s="83">
        <v>2.0833333333333332E-2</v>
      </c>
      <c r="Q581" s="84">
        <v>0</v>
      </c>
      <c r="R581" s="85">
        <v>0.17732135676241212</v>
      </c>
      <c r="S581" s="86">
        <v>78</v>
      </c>
      <c r="T581" s="87">
        <v>1</v>
      </c>
      <c r="U581" s="88"/>
      <c r="V581" s="66" t="s">
        <v>3257</v>
      </c>
      <c r="W581" s="89">
        <v>0</v>
      </c>
      <c r="X581" s="88"/>
      <c r="Y581" s="90"/>
      <c r="Z581" s="91" t="s">
        <v>797</v>
      </c>
      <c r="AA581" s="66" t="s">
        <v>778</v>
      </c>
      <c r="AB581" s="92" t="s">
        <v>1339</v>
      </c>
      <c r="AC581" s="69" t="s">
        <v>95</v>
      </c>
      <c r="AD581" s="92"/>
      <c r="AE581" s="69">
        <v>7</v>
      </c>
      <c r="AF581" s="93" t="s">
        <v>1165</v>
      </c>
      <c r="AG581" s="94">
        <v>18</v>
      </c>
      <c r="AH581" s="64" t="s">
        <v>1056</v>
      </c>
      <c r="AI581" s="95"/>
      <c r="AJ581" s="99"/>
      <c r="AK581" s="68"/>
    </row>
    <row r="582" spans="1:37">
      <c r="A582" s="82">
        <v>40784</v>
      </c>
      <c r="B582" s="66" t="s">
        <v>137</v>
      </c>
      <c r="C582" s="64" t="s">
        <v>469</v>
      </c>
      <c r="D582" s="65">
        <v>2.0833333333333332E-2</v>
      </c>
      <c r="E582" s="66" t="s">
        <v>3365</v>
      </c>
      <c r="F582" s="66" t="s">
        <v>3366</v>
      </c>
      <c r="G582" s="94" t="s">
        <v>3367</v>
      </c>
      <c r="H582" s="94" t="s">
        <v>3368</v>
      </c>
      <c r="I582" s="64"/>
      <c r="J582" s="65">
        <v>4.1666666666666664E-2</v>
      </c>
      <c r="K582" s="66" t="s">
        <v>3369</v>
      </c>
      <c r="L582" s="66" t="s">
        <v>3370</v>
      </c>
      <c r="M582" s="94" t="s">
        <v>3371</v>
      </c>
      <c r="N582" s="94" t="s">
        <v>3372</v>
      </c>
      <c r="O582" s="64"/>
      <c r="P582" s="83">
        <v>2.0833333333333332E-2</v>
      </c>
      <c r="Q582" s="84">
        <v>0</v>
      </c>
      <c r="R582" s="85">
        <v>1.1710411962486587</v>
      </c>
      <c r="S582" s="86">
        <v>205</v>
      </c>
      <c r="T582" s="87">
        <v>1</v>
      </c>
      <c r="U582" s="88"/>
      <c r="V582" s="66" t="s">
        <v>3257</v>
      </c>
      <c r="W582" s="89">
        <v>0</v>
      </c>
      <c r="X582" s="88"/>
      <c r="Y582" s="90"/>
      <c r="Z582" s="91" t="s">
        <v>797</v>
      </c>
      <c r="AA582" s="66" t="s">
        <v>778</v>
      </c>
      <c r="AB582" s="69" t="s">
        <v>1339</v>
      </c>
      <c r="AC582" s="69" t="s">
        <v>95</v>
      </c>
      <c r="AD582" s="92"/>
      <c r="AE582" s="69">
        <v>7</v>
      </c>
      <c r="AF582" s="177" t="s">
        <v>1165</v>
      </c>
      <c r="AG582" s="94">
        <v>21</v>
      </c>
      <c r="AH582" s="64" t="s">
        <v>1056</v>
      </c>
      <c r="AI582" s="95"/>
      <c r="AJ582" s="99"/>
      <c r="AK582" s="68"/>
    </row>
    <row r="583" spans="1:37">
      <c r="A583" s="82">
        <v>40784</v>
      </c>
      <c r="B583" s="66" t="s">
        <v>147</v>
      </c>
      <c r="C583" s="64" t="s">
        <v>469</v>
      </c>
      <c r="D583" s="65">
        <v>4.1666666666666664E-2</v>
      </c>
      <c r="E583" s="66" t="s">
        <v>3369</v>
      </c>
      <c r="F583" s="66" t="s">
        <v>3370</v>
      </c>
      <c r="G583" s="94" t="s">
        <v>3371</v>
      </c>
      <c r="H583" s="94" t="s">
        <v>3372</v>
      </c>
      <c r="I583" s="64"/>
      <c r="J583" s="65">
        <v>6.25E-2</v>
      </c>
      <c r="K583" s="66" t="s">
        <v>3373</v>
      </c>
      <c r="L583" s="66" t="s">
        <v>3374</v>
      </c>
      <c r="M583" s="94" t="s">
        <v>3375</v>
      </c>
      <c r="N583" s="94" t="s">
        <v>3376</v>
      </c>
      <c r="O583" s="64"/>
      <c r="P583" s="83">
        <v>2.0833333333333336E-2</v>
      </c>
      <c r="Q583" s="84">
        <v>0</v>
      </c>
      <c r="R583" s="85">
        <v>9.0774570251683731</v>
      </c>
      <c r="S583" s="86">
        <v>151</v>
      </c>
      <c r="T583" s="87">
        <v>2</v>
      </c>
      <c r="U583" s="88"/>
      <c r="V583" s="66" t="s">
        <v>2551</v>
      </c>
      <c r="W583" s="89">
        <v>0</v>
      </c>
      <c r="X583" s="88"/>
      <c r="Y583" s="90"/>
      <c r="Z583" s="91" t="s">
        <v>95</v>
      </c>
      <c r="AA583" s="66" t="s">
        <v>778</v>
      </c>
      <c r="AB583" s="69">
        <v>5</v>
      </c>
      <c r="AC583" s="69" t="s">
        <v>95</v>
      </c>
      <c r="AD583" s="92"/>
      <c r="AE583" s="69">
        <v>6</v>
      </c>
      <c r="AF583" s="177" t="s">
        <v>1165</v>
      </c>
      <c r="AG583" s="94">
        <v>19</v>
      </c>
      <c r="AH583" s="64" t="s">
        <v>1056</v>
      </c>
      <c r="AI583" s="95"/>
      <c r="AJ583" s="99"/>
      <c r="AK583" s="68"/>
    </row>
    <row r="584" spans="1:37">
      <c r="A584" s="82">
        <v>40784</v>
      </c>
      <c r="B584" s="66" t="s">
        <v>147</v>
      </c>
      <c r="C584" s="64" t="s">
        <v>469</v>
      </c>
      <c r="D584" s="65">
        <v>6.25E-2</v>
      </c>
      <c r="E584" s="66" t="s">
        <v>3373</v>
      </c>
      <c r="F584" s="66" t="s">
        <v>3374</v>
      </c>
      <c r="G584" s="94" t="s">
        <v>3375</v>
      </c>
      <c r="H584" s="94" t="s">
        <v>3376</v>
      </c>
      <c r="I584" s="64"/>
      <c r="J584" s="65">
        <v>8.3333333333333329E-2</v>
      </c>
      <c r="K584" s="66" t="s">
        <v>3377</v>
      </c>
      <c r="L584" s="66" t="s">
        <v>3378</v>
      </c>
      <c r="M584" s="94" t="s">
        <v>3379</v>
      </c>
      <c r="N584" s="94" t="s">
        <v>3380</v>
      </c>
      <c r="O584" s="64"/>
      <c r="P584" s="83">
        <v>2.0833333333333329E-2</v>
      </c>
      <c r="Q584" s="84">
        <v>0</v>
      </c>
      <c r="R584" s="85">
        <v>8.2788533888124878</v>
      </c>
      <c r="S584" s="86">
        <v>219</v>
      </c>
      <c r="T584" s="87">
        <v>10</v>
      </c>
      <c r="U584" s="88"/>
      <c r="V584" s="66" t="s">
        <v>2551</v>
      </c>
      <c r="W584" s="89">
        <v>0</v>
      </c>
      <c r="X584" s="88"/>
      <c r="Y584" s="90"/>
      <c r="Z584" s="91" t="s">
        <v>95</v>
      </c>
      <c r="AA584" s="66" t="s">
        <v>778</v>
      </c>
      <c r="AB584" s="69">
        <v>5</v>
      </c>
      <c r="AC584" s="69" t="s">
        <v>95</v>
      </c>
      <c r="AD584" s="92"/>
      <c r="AE584" s="69">
        <v>6</v>
      </c>
      <c r="AF584" s="177" t="s">
        <v>1165</v>
      </c>
      <c r="AG584" s="94">
        <v>25</v>
      </c>
      <c r="AH584" s="64" t="s">
        <v>1056</v>
      </c>
      <c r="AI584" s="95"/>
      <c r="AJ584" s="99"/>
      <c r="AK584" s="68"/>
    </row>
    <row r="585" spans="1:37">
      <c r="A585" s="82">
        <v>40784</v>
      </c>
      <c r="B585" s="66" t="s">
        <v>147</v>
      </c>
      <c r="C585" s="64" t="s">
        <v>469</v>
      </c>
      <c r="D585" s="65">
        <v>8.3333333333333329E-2</v>
      </c>
      <c r="E585" s="66" t="s">
        <v>3377</v>
      </c>
      <c r="F585" s="66" t="s">
        <v>3378</v>
      </c>
      <c r="G585" s="94" t="s">
        <v>3379</v>
      </c>
      <c r="H585" s="94" t="s">
        <v>3380</v>
      </c>
      <c r="I585" s="64"/>
      <c r="J585" s="65">
        <v>0.10416666666666667</v>
      </c>
      <c r="K585" s="66" t="s">
        <v>3381</v>
      </c>
      <c r="L585" s="66" t="s">
        <v>3382</v>
      </c>
      <c r="M585" s="94" t="s">
        <v>3383</v>
      </c>
      <c r="N585" s="94" t="s">
        <v>3384</v>
      </c>
      <c r="O585" s="64"/>
      <c r="P585" s="83">
        <v>2.0833333333333343E-2</v>
      </c>
      <c r="Q585" s="84">
        <v>0</v>
      </c>
      <c r="R585" s="85">
        <v>2.0635135100127897</v>
      </c>
      <c r="S585" s="86">
        <v>222</v>
      </c>
      <c r="T585" s="87">
        <v>10</v>
      </c>
      <c r="U585" s="88"/>
      <c r="V585" s="66" t="s">
        <v>2551</v>
      </c>
      <c r="W585" s="89">
        <v>0</v>
      </c>
      <c r="X585" s="88"/>
      <c r="Y585" s="90"/>
      <c r="Z585" s="91" t="s">
        <v>95</v>
      </c>
      <c r="AA585" s="66" t="s">
        <v>778</v>
      </c>
      <c r="AB585" s="69">
        <v>5</v>
      </c>
      <c r="AC585" s="69" t="s">
        <v>95</v>
      </c>
      <c r="AD585" s="92"/>
      <c r="AE585" s="69">
        <v>6</v>
      </c>
      <c r="AF585" s="177" t="s">
        <v>1165</v>
      </c>
      <c r="AG585" s="94">
        <v>23</v>
      </c>
      <c r="AH585" s="64" t="s">
        <v>1056</v>
      </c>
      <c r="AI585" s="95"/>
      <c r="AJ585" s="99"/>
      <c r="AK585" s="68"/>
    </row>
    <row r="586" spans="1:37">
      <c r="A586" s="82">
        <v>40784</v>
      </c>
      <c r="B586" s="66" t="s">
        <v>147</v>
      </c>
      <c r="C586" s="64" t="s">
        <v>469</v>
      </c>
      <c r="D586" s="65">
        <v>0.10416666666666667</v>
      </c>
      <c r="E586" s="66" t="s">
        <v>3381</v>
      </c>
      <c r="F586" s="66" t="s">
        <v>3382</v>
      </c>
      <c r="G586" s="94" t="s">
        <v>3383</v>
      </c>
      <c r="H586" s="94" t="s">
        <v>3384</v>
      </c>
      <c r="I586" s="64"/>
      <c r="J586" s="65">
        <v>0.125</v>
      </c>
      <c r="K586" s="69" t="s">
        <v>3385</v>
      </c>
      <c r="L586" s="69" t="s">
        <v>3386</v>
      </c>
      <c r="M586" s="94" t="s">
        <v>3387</v>
      </c>
      <c r="N586" s="94" t="s">
        <v>3388</v>
      </c>
      <c r="O586" s="64"/>
      <c r="P586" s="83">
        <v>2.0833333333333329E-2</v>
      </c>
      <c r="Q586" s="84">
        <v>0</v>
      </c>
      <c r="R586" s="85">
        <v>8.9404030170963461E-2</v>
      </c>
      <c r="S586" s="86">
        <v>105</v>
      </c>
      <c r="T586" s="87">
        <v>0</v>
      </c>
      <c r="U586" s="88"/>
      <c r="V586" s="66" t="s">
        <v>3257</v>
      </c>
      <c r="W586" s="89">
        <v>0</v>
      </c>
      <c r="X586" s="88"/>
      <c r="Y586" s="90"/>
      <c r="Z586" s="91" t="s">
        <v>95</v>
      </c>
      <c r="AA586" s="66" t="s">
        <v>778</v>
      </c>
      <c r="AB586" s="69">
        <v>5</v>
      </c>
      <c r="AC586" s="69" t="s">
        <v>95</v>
      </c>
      <c r="AD586" s="92"/>
      <c r="AE586" s="69">
        <v>6</v>
      </c>
      <c r="AF586" s="177" t="s">
        <v>1165</v>
      </c>
      <c r="AG586" s="94">
        <v>23</v>
      </c>
      <c r="AH586" s="64" t="s">
        <v>1056</v>
      </c>
      <c r="AI586" s="95"/>
      <c r="AJ586" s="178"/>
      <c r="AK586" s="68"/>
    </row>
    <row r="587" spans="1:37">
      <c r="A587" s="82">
        <v>40784</v>
      </c>
      <c r="B587" s="66" t="s">
        <v>264</v>
      </c>
      <c r="C587" s="64" t="s">
        <v>469</v>
      </c>
      <c r="D587" s="65">
        <v>0.125</v>
      </c>
      <c r="E587" s="69" t="s">
        <v>3385</v>
      </c>
      <c r="F587" s="69" t="s">
        <v>3386</v>
      </c>
      <c r="G587" s="94" t="s">
        <v>3387</v>
      </c>
      <c r="H587" s="94" t="s">
        <v>3388</v>
      </c>
      <c r="I587" s="64"/>
      <c r="J587" s="65">
        <v>0.14583333333333334</v>
      </c>
      <c r="K587" s="257" t="s">
        <v>3389</v>
      </c>
      <c r="L587" s="66" t="s">
        <v>3390</v>
      </c>
      <c r="M587" s="94" t="s">
        <v>3391</v>
      </c>
      <c r="N587" s="94" t="s">
        <v>3392</v>
      </c>
      <c r="O587" s="64"/>
      <c r="P587" s="83">
        <v>2.0833333333333343E-2</v>
      </c>
      <c r="Q587" s="84">
        <v>0</v>
      </c>
      <c r="R587" s="85">
        <v>0.15024925086033242</v>
      </c>
      <c r="S587" s="86">
        <v>108</v>
      </c>
      <c r="T587" s="87">
        <v>0</v>
      </c>
      <c r="U587" s="88"/>
      <c r="V587" s="66" t="s">
        <v>3257</v>
      </c>
      <c r="W587" s="89">
        <v>0</v>
      </c>
      <c r="X587" s="88"/>
      <c r="Y587" s="90"/>
      <c r="Z587" s="91" t="s">
        <v>95</v>
      </c>
      <c r="AA587" s="66" t="s">
        <v>778</v>
      </c>
      <c r="AB587" s="69">
        <v>5</v>
      </c>
      <c r="AC587" s="69" t="s">
        <v>95</v>
      </c>
      <c r="AD587" s="92"/>
      <c r="AE587" s="69">
        <v>5</v>
      </c>
      <c r="AF587" s="177" t="s">
        <v>1165</v>
      </c>
      <c r="AG587" s="94">
        <v>20</v>
      </c>
      <c r="AH587" s="64" t="s">
        <v>1056</v>
      </c>
      <c r="AI587" s="95"/>
      <c r="AJ587" s="99"/>
      <c r="AK587" s="68"/>
    </row>
    <row r="588" spans="1:37">
      <c r="A588" s="82">
        <v>40784</v>
      </c>
      <c r="B588" s="66" t="s">
        <v>264</v>
      </c>
      <c r="C588" s="64" t="s">
        <v>469</v>
      </c>
      <c r="D588" s="65">
        <v>0.14583333333333334</v>
      </c>
      <c r="E588" s="257" t="s">
        <v>3389</v>
      </c>
      <c r="F588" s="66" t="s">
        <v>3390</v>
      </c>
      <c r="G588" s="94" t="s">
        <v>3391</v>
      </c>
      <c r="H588" s="94" t="s">
        <v>3392</v>
      </c>
      <c r="I588" s="64"/>
      <c r="J588" s="65">
        <v>0.16805555555555554</v>
      </c>
      <c r="K588" s="66" t="s">
        <v>3393</v>
      </c>
      <c r="L588" s="66" t="s">
        <v>3394</v>
      </c>
      <c r="M588" s="94" t="s">
        <v>3395</v>
      </c>
      <c r="N588" s="94" t="s">
        <v>3396</v>
      </c>
      <c r="O588" s="64"/>
      <c r="P588" s="83">
        <v>2.2222222222222199E-2</v>
      </c>
      <c r="Q588" s="84">
        <v>0</v>
      </c>
      <c r="R588" s="85">
        <v>1.4419323682368754</v>
      </c>
      <c r="S588" s="86">
        <v>111</v>
      </c>
      <c r="T588" s="87">
        <v>0</v>
      </c>
      <c r="U588" s="88"/>
      <c r="V588" s="66" t="s">
        <v>3257</v>
      </c>
      <c r="W588" s="89">
        <v>0</v>
      </c>
      <c r="X588" s="88"/>
      <c r="Y588" s="90"/>
      <c r="Z588" s="91" t="s">
        <v>95</v>
      </c>
      <c r="AA588" s="66" t="s">
        <v>778</v>
      </c>
      <c r="AB588" s="69">
        <v>5</v>
      </c>
      <c r="AC588" s="69" t="s">
        <v>95</v>
      </c>
      <c r="AD588" s="92"/>
      <c r="AE588" s="69">
        <v>5</v>
      </c>
      <c r="AF588" s="177" t="s">
        <v>1165</v>
      </c>
      <c r="AG588" s="94">
        <v>20</v>
      </c>
      <c r="AH588" s="64" t="s">
        <v>1056</v>
      </c>
      <c r="AI588" s="95">
        <v>52</v>
      </c>
      <c r="AJ588" s="99" t="s">
        <v>3397</v>
      </c>
      <c r="AK588" s="68"/>
    </row>
    <row r="589" spans="1:37">
      <c r="A589" s="82">
        <v>40784</v>
      </c>
      <c r="B589" s="66" t="s">
        <v>264</v>
      </c>
      <c r="C589" s="64" t="s">
        <v>469</v>
      </c>
      <c r="D589" s="65">
        <v>0.16805555555555554</v>
      </c>
      <c r="E589" s="66" t="s">
        <v>3393</v>
      </c>
      <c r="F589" s="66" t="s">
        <v>3394</v>
      </c>
      <c r="G589" s="94" t="s">
        <v>3395</v>
      </c>
      <c r="H589" s="94" t="s">
        <v>3396</v>
      </c>
      <c r="I589" s="64"/>
      <c r="J589" s="65">
        <v>0.1875</v>
      </c>
      <c r="K589" s="66" t="s">
        <v>3398</v>
      </c>
      <c r="L589" s="66" t="s">
        <v>3399</v>
      </c>
      <c r="M589" s="94" t="s">
        <v>3400</v>
      </c>
      <c r="N589" s="94" t="s">
        <v>3401</v>
      </c>
      <c r="O589" s="64"/>
      <c r="P589" s="83">
        <v>1.9444444444444459E-2</v>
      </c>
      <c r="Q589" s="84">
        <v>0</v>
      </c>
      <c r="R589" s="85">
        <v>8.0258485632453702</v>
      </c>
      <c r="S589" s="86">
        <v>224</v>
      </c>
      <c r="T589" s="87">
        <v>9</v>
      </c>
      <c r="U589" s="88"/>
      <c r="V589" s="66" t="s">
        <v>2551</v>
      </c>
      <c r="W589" s="89">
        <v>0</v>
      </c>
      <c r="X589" s="88"/>
      <c r="Y589" s="90"/>
      <c r="Z589" s="91" t="s">
        <v>95</v>
      </c>
      <c r="AA589" s="66" t="s">
        <v>778</v>
      </c>
      <c r="AB589" s="69">
        <v>5</v>
      </c>
      <c r="AC589" s="69" t="s">
        <v>95</v>
      </c>
      <c r="AD589" s="92"/>
      <c r="AE589" s="69">
        <v>5</v>
      </c>
      <c r="AF589" s="93" t="s">
        <v>1165</v>
      </c>
      <c r="AG589" s="94">
        <v>15</v>
      </c>
      <c r="AH589" s="64" t="s">
        <v>1056</v>
      </c>
      <c r="AI589" s="95"/>
      <c r="AJ589" s="99"/>
      <c r="AK589" s="68"/>
    </row>
    <row r="590" spans="1:37">
      <c r="A590" s="82">
        <v>40784</v>
      </c>
      <c r="B590" s="66" t="s">
        <v>454</v>
      </c>
      <c r="C590" s="64" t="s">
        <v>469</v>
      </c>
      <c r="D590" s="65">
        <v>0.1875</v>
      </c>
      <c r="E590" s="66" t="s">
        <v>3398</v>
      </c>
      <c r="F590" s="66" t="s">
        <v>3399</v>
      </c>
      <c r="G590" s="94" t="s">
        <v>3400</v>
      </c>
      <c r="H590" s="94" t="s">
        <v>3401</v>
      </c>
      <c r="I590" s="64"/>
      <c r="J590" s="65">
        <v>0.20833333333333334</v>
      </c>
      <c r="K590" s="66" t="s">
        <v>3402</v>
      </c>
      <c r="L590" s="66" t="s">
        <v>3403</v>
      </c>
      <c r="M590" s="94">
        <v>56.846829999999997</v>
      </c>
      <c r="N590" s="94" t="s">
        <v>3404</v>
      </c>
      <c r="O590" s="64"/>
      <c r="P590" s="83">
        <v>2.0833333333333343E-2</v>
      </c>
      <c r="Q590" s="84">
        <v>0</v>
      </c>
      <c r="R590" s="85">
        <v>6.9470406709641201</v>
      </c>
      <c r="S590" s="86">
        <v>216</v>
      </c>
      <c r="T590" s="87">
        <v>9</v>
      </c>
      <c r="U590" s="88"/>
      <c r="V590" s="66" t="s">
        <v>2551</v>
      </c>
      <c r="W590" s="89">
        <v>0</v>
      </c>
      <c r="X590" s="88"/>
      <c r="Y590" s="90"/>
      <c r="Z590" s="98" t="s">
        <v>95</v>
      </c>
      <c r="AA590" s="66" t="s">
        <v>778</v>
      </c>
      <c r="AB590" s="92">
        <v>5</v>
      </c>
      <c r="AC590" s="92" t="s">
        <v>95</v>
      </c>
      <c r="AD590" s="92"/>
      <c r="AE590" s="69">
        <v>5</v>
      </c>
      <c r="AF590" s="93" t="s">
        <v>1165</v>
      </c>
      <c r="AG590" s="94">
        <v>19</v>
      </c>
      <c r="AH590" s="64" t="s">
        <v>1056</v>
      </c>
      <c r="AI590" s="95"/>
      <c r="AJ590" s="99"/>
      <c r="AK590" s="68"/>
    </row>
    <row r="591" spans="1:37">
      <c r="A591" s="82">
        <v>40784</v>
      </c>
      <c r="B591" s="66" t="s">
        <v>454</v>
      </c>
      <c r="C591" s="64" t="s">
        <v>469</v>
      </c>
      <c r="D591" s="65">
        <v>0.20833333333333334</v>
      </c>
      <c r="E591" s="66" t="s">
        <v>3402</v>
      </c>
      <c r="F591" s="66" t="s">
        <v>3403</v>
      </c>
      <c r="G591" s="94" t="s">
        <v>3405</v>
      </c>
      <c r="H591" s="94" t="s">
        <v>3404</v>
      </c>
      <c r="I591" s="64"/>
      <c r="J591" s="65">
        <v>0.22916666666666666</v>
      </c>
      <c r="K591" s="66" t="s">
        <v>3406</v>
      </c>
      <c r="L591" s="66" t="s">
        <v>3407</v>
      </c>
      <c r="M591" s="94" t="s">
        <v>3408</v>
      </c>
      <c r="N591" s="94" t="s">
        <v>3409</v>
      </c>
      <c r="O591" s="64"/>
      <c r="P591" s="83">
        <v>2.0833333333333315E-2</v>
      </c>
      <c r="Q591" s="84">
        <v>0</v>
      </c>
      <c r="R591" s="85">
        <v>3.8989393808137836</v>
      </c>
      <c r="S591" s="86">
        <v>214</v>
      </c>
      <c r="T591" s="87">
        <v>9</v>
      </c>
      <c r="U591" s="88"/>
      <c r="V591" s="66" t="s">
        <v>2551</v>
      </c>
      <c r="W591" s="89">
        <v>0</v>
      </c>
      <c r="X591" s="88"/>
      <c r="Y591" s="90"/>
      <c r="Z591" s="91" t="s">
        <v>797</v>
      </c>
      <c r="AA591" s="66" t="s">
        <v>778</v>
      </c>
      <c r="AB591" s="69">
        <v>5</v>
      </c>
      <c r="AC591" s="92" t="s">
        <v>95</v>
      </c>
      <c r="AD591" s="92"/>
      <c r="AE591" s="69">
        <v>4</v>
      </c>
      <c r="AF591" s="177" t="s">
        <v>1165</v>
      </c>
      <c r="AG591" s="94">
        <v>17</v>
      </c>
      <c r="AH591" s="64" t="s">
        <v>1056</v>
      </c>
      <c r="AI591" s="95"/>
      <c r="AJ591" s="99"/>
      <c r="AK591" s="68"/>
    </row>
    <row r="592" spans="1:37">
      <c r="A592" s="82">
        <v>40784</v>
      </c>
      <c r="B592" s="66" t="s">
        <v>454</v>
      </c>
      <c r="C592" s="64" t="s">
        <v>469</v>
      </c>
      <c r="D592" s="65">
        <v>0.22916666666666666</v>
      </c>
      <c r="E592" s="66" t="s">
        <v>3406</v>
      </c>
      <c r="F592" s="66" t="s">
        <v>3407</v>
      </c>
      <c r="G592" s="94" t="s">
        <v>3408</v>
      </c>
      <c r="H592" s="94" t="s">
        <v>3409</v>
      </c>
      <c r="I592" s="64"/>
      <c r="J592" s="65">
        <v>0.25</v>
      </c>
      <c r="K592" s="66" t="s">
        <v>3410</v>
      </c>
      <c r="L592" s="66" t="s">
        <v>3411</v>
      </c>
      <c r="M592" s="94" t="s">
        <v>3412</v>
      </c>
      <c r="N592" s="94" t="s">
        <v>3413</v>
      </c>
      <c r="O592" s="64"/>
      <c r="P592" s="83">
        <v>2.0833333333333343E-2</v>
      </c>
      <c r="Q592" s="84">
        <v>0</v>
      </c>
      <c r="R592" s="85">
        <v>4.6818269864340664E-2</v>
      </c>
      <c r="S592" s="86">
        <v>108</v>
      </c>
      <c r="T592" s="87">
        <v>0</v>
      </c>
      <c r="U592" s="88"/>
      <c r="V592" s="66" t="s">
        <v>3257</v>
      </c>
      <c r="W592" s="89">
        <v>0</v>
      </c>
      <c r="X592" s="88"/>
      <c r="Y592" s="90"/>
      <c r="Z592" s="98" t="s">
        <v>95</v>
      </c>
      <c r="AA592" s="66" t="s">
        <v>778</v>
      </c>
      <c r="AB592" s="69" t="s">
        <v>1172</v>
      </c>
      <c r="AC592" s="92" t="s">
        <v>95</v>
      </c>
      <c r="AD592" s="92"/>
      <c r="AE592" s="69">
        <v>4</v>
      </c>
      <c r="AF592" s="93" t="s">
        <v>1165</v>
      </c>
      <c r="AG592" s="94">
        <v>17</v>
      </c>
      <c r="AH592" s="64" t="s">
        <v>1037</v>
      </c>
      <c r="AI592" s="95"/>
      <c r="AJ592" s="99"/>
      <c r="AK592" s="68"/>
    </row>
    <row r="593" spans="1:37">
      <c r="A593" s="82">
        <v>40784</v>
      </c>
      <c r="B593" s="66" t="s">
        <v>216</v>
      </c>
      <c r="C593" s="64" t="s">
        <v>469</v>
      </c>
      <c r="D593" s="65">
        <v>0.25</v>
      </c>
      <c r="E593" s="66" t="s">
        <v>3410</v>
      </c>
      <c r="F593" s="66" t="s">
        <v>3411</v>
      </c>
      <c r="G593" s="94" t="s">
        <v>3412</v>
      </c>
      <c r="H593" s="94" t="s">
        <v>3413</v>
      </c>
      <c r="I593" s="64"/>
      <c r="J593" s="65">
        <v>0.27777777777777779</v>
      </c>
      <c r="K593" s="66" t="s">
        <v>3414</v>
      </c>
      <c r="L593" s="66" t="s">
        <v>3415</v>
      </c>
      <c r="M593" s="94" t="s">
        <v>3416</v>
      </c>
      <c r="N593" s="94" t="s">
        <v>3417</v>
      </c>
      <c r="O593" s="64"/>
      <c r="P593" s="83">
        <v>2.777777777777779E-2</v>
      </c>
      <c r="Q593" s="84">
        <v>0</v>
      </c>
      <c r="R593" s="85">
        <v>0.26069713597895017</v>
      </c>
      <c r="S593" s="86">
        <v>299</v>
      </c>
      <c r="T593" s="87">
        <v>1</v>
      </c>
      <c r="U593" s="88"/>
      <c r="V593" s="66" t="s">
        <v>3257</v>
      </c>
      <c r="W593" s="89">
        <v>0</v>
      </c>
      <c r="X593" s="88"/>
      <c r="Y593" s="90"/>
      <c r="Z593" s="91" t="s">
        <v>797</v>
      </c>
      <c r="AA593" s="66" t="s">
        <v>778</v>
      </c>
      <c r="AB593" s="69" t="s">
        <v>1172</v>
      </c>
      <c r="AC593" s="69" t="s">
        <v>95</v>
      </c>
      <c r="AD593" s="92"/>
      <c r="AE593" s="69">
        <v>4</v>
      </c>
      <c r="AF593" s="93" t="s">
        <v>1165</v>
      </c>
      <c r="AG593" s="94">
        <v>17</v>
      </c>
      <c r="AH593" s="64" t="s">
        <v>1037</v>
      </c>
      <c r="AI593" s="95"/>
      <c r="AJ593" s="178"/>
      <c r="AK593" s="68"/>
    </row>
    <row r="594" spans="1:37">
      <c r="A594" s="82">
        <v>40784</v>
      </c>
      <c r="B594" s="66" t="s">
        <v>216</v>
      </c>
      <c r="C594" s="64" t="s">
        <v>469</v>
      </c>
      <c r="D594" s="65">
        <v>0.27777777777777779</v>
      </c>
      <c r="E594" s="66" t="s">
        <v>3414</v>
      </c>
      <c r="F594" s="66" t="s">
        <v>3415</v>
      </c>
      <c r="G594" s="94" t="s">
        <v>3416</v>
      </c>
      <c r="H594" s="94" t="s">
        <v>3417</v>
      </c>
      <c r="I594" s="64"/>
      <c r="J594" s="65">
        <v>0.29236111111111113</v>
      </c>
      <c r="K594" s="66" t="s">
        <v>3418</v>
      </c>
      <c r="L594" s="66" t="s">
        <v>3419</v>
      </c>
      <c r="M594" s="94" t="s">
        <v>3420</v>
      </c>
      <c r="N594" s="94" t="s">
        <v>3421</v>
      </c>
      <c r="O594" s="64"/>
      <c r="P594" s="83">
        <v>1.4583333333333337E-2</v>
      </c>
      <c r="Q594" s="84">
        <v>0</v>
      </c>
      <c r="R594" s="85">
        <v>6.1217143999036017</v>
      </c>
      <c r="S594" s="86">
        <v>109</v>
      </c>
      <c r="T594" s="87">
        <v>6</v>
      </c>
      <c r="U594" s="88"/>
      <c r="V594" s="66" t="s">
        <v>777</v>
      </c>
      <c r="W594" s="89">
        <v>0</v>
      </c>
      <c r="X594" s="88"/>
      <c r="Y594" s="90"/>
      <c r="Z594" s="91" t="s">
        <v>797</v>
      </c>
      <c r="AA594" s="66" t="s">
        <v>778</v>
      </c>
      <c r="AB594" s="69" t="s">
        <v>1172</v>
      </c>
      <c r="AC594" s="69" t="s">
        <v>95</v>
      </c>
      <c r="AD594" s="92"/>
      <c r="AE594" s="69">
        <v>4</v>
      </c>
      <c r="AF594" s="93" t="s">
        <v>1165</v>
      </c>
      <c r="AG594" s="94">
        <v>12</v>
      </c>
      <c r="AH594" s="64" t="s">
        <v>1037</v>
      </c>
      <c r="AI594" s="95"/>
      <c r="AJ594" s="99" t="s">
        <v>3422</v>
      </c>
      <c r="AK594" s="68"/>
    </row>
    <row r="595" spans="1:37">
      <c r="A595" s="82">
        <v>40784</v>
      </c>
      <c r="B595" s="66" t="s">
        <v>394</v>
      </c>
      <c r="C595" s="64" t="s">
        <v>469</v>
      </c>
      <c r="D595" s="65">
        <v>0.29236111111111113</v>
      </c>
      <c r="E595" s="66" t="s">
        <v>3418</v>
      </c>
      <c r="F595" s="66" t="s">
        <v>3419</v>
      </c>
      <c r="G595" s="94" t="s">
        <v>3420</v>
      </c>
      <c r="H595" s="94" t="s">
        <v>3421</v>
      </c>
      <c r="I595" s="64"/>
      <c r="J595" s="65">
        <v>0.3125</v>
      </c>
      <c r="K595" s="66" t="s">
        <v>3423</v>
      </c>
      <c r="L595" s="66" t="s">
        <v>3424</v>
      </c>
      <c r="M595" s="94" t="s">
        <v>3425</v>
      </c>
      <c r="N595" s="94" t="s">
        <v>3426</v>
      </c>
      <c r="O595" s="64"/>
      <c r="P595" s="83">
        <v>2.0138888888888873E-2</v>
      </c>
      <c r="Q595" s="84">
        <v>0</v>
      </c>
      <c r="R595" s="85">
        <v>7.0858141123469149</v>
      </c>
      <c r="S595" s="86">
        <v>113</v>
      </c>
      <c r="T595" s="87">
        <v>9</v>
      </c>
      <c r="U595" s="88"/>
      <c r="V595" s="66" t="s">
        <v>2551</v>
      </c>
      <c r="W595" s="89">
        <v>0</v>
      </c>
      <c r="X595" s="88"/>
      <c r="Y595" s="90"/>
      <c r="Z595" s="91" t="s">
        <v>797</v>
      </c>
      <c r="AA595" s="66" t="s">
        <v>778</v>
      </c>
      <c r="AB595" s="69" t="s">
        <v>1172</v>
      </c>
      <c r="AC595" s="69" t="s">
        <v>95</v>
      </c>
      <c r="AD595" s="92"/>
      <c r="AE595" s="69">
        <v>4</v>
      </c>
      <c r="AF595" s="93" t="s">
        <v>1165</v>
      </c>
      <c r="AG595" s="94">
        <v>17</v>
      </c>
      <c r="AH595" s="64" t="s">
        <v>1037</v>
      </c>
      <c r="AI595" s="95"/>
      <c r="AJ595" s="99"/>
      <c r="AK595" s="68"/>
    </row>
    <row r="596" spans="1:37">
      <c r="A596" s="258">
        <v>40784</v>
      </c>
      <c r="B596" s="66" t="s">
        <v>355</v>
      </c>
      <c r="C596" s="64" t="s">
        <v>76</v>
      </c>
      <c r="D596" s="65">
        <v>0.71388888888888891</v>
      </c>
      <c r="E596" s="66" t="s">
        <v>3427</v>
      </c>
      <c r="F596" s="66" t="s">
        <v>3428</v>
      </c>
      <c r="G596" s="94" t="s">
        <v>3429</v>
      </c>
      <c r="H596" s="94" t="s">
        <v>3430</v>
      </c>
      <c r="I596" s="64">
        <v>3847</v>
      </c>
      <c r="J596" s="65">
        <v>0.72986111111111107</v>
      </c>
      <c r="K596" s="66" t="s">
        <v>3431</v>
      </c>
      <c r="L596" s="66" t="s">
        <v>3432</v>
      </c>
      <c r="M596" s="94" t="s">
        <v>3433</v>
      </c>
      <c r="N596" s="94" t="s">
        <v>3434</v>
      </c>
      <c r="O596" s="64">
        <v>3848</v>
      </c>
      <c r="P596" s="83">
        <v>1.5972222222222165E-2</v>
      </c>
      <c r="Q596" s="84">
        <v>0</v>
      </c>
      <c r="R596" s="85">
        <v>6.7708379581033835</v>
      </c>
      <c r="S596" s="86">
        <v>134</v>
      </c>
      <c r="T596" s="173">
        <v>11</v>
      </c>
      <c r="U596" s="75"/>
      <c r="V596" s="66" t="s">
        <v>777</v>
      </c>
      <c r="W596" s="75">
        <v>0</v>
      </c>
      <c r="X596" s="75"/>
      <c r="Y596" s="90"/>
      <c r="Z596" s="98" t="s">
        <v>95</v>
      </c>
      <c r="AA596" s="94" t="s">
        <v>778</v>
      </c>
      <c r="AB596" s="92">
        <v>5</v>
      </c>
      <c r="AC596" s="92" t="s">
        <v>95</v>
      </c>
      <c r="AD596" s="92"/>
      <c r="AE596" s="69">
        <v>2</v>
      </c>
      <c r="AF596" s="93" t="s">
        <v>780</v>
      </c>
      <c r="AG596" s="94">
        <v>1</v>
      </c>
      <c r="AH596" s="64" t="s">
        <v>1212</v>
      </c>
      <c r="AI596" s="95"/>
      <c r="AJ596" s="99"/>
      <c r="AK596" s="68"/>
    </row>
    <row r="597" spans="1:37">
      <c r="A597" s="258">
        <v>40784</v>
      </c>
      <c r="B597" s="66" t="s">
        <v>355</v>
      </c>
      <c r="C597" s="64" t="s">
        <v>76</v>
      </c>
      <c r="D597" s="65">
        <v>0.72986111111111107</v>
      </c>
      <c r="E597" s="66" t="s">
        <v>3431</v>
      </c>
      <c r="F597" s="66" t="s">
        <v>3432</v>
      </c>
      <c r="G597" s="94" t="s">
        <v>3433</v>
      </c>
      <c r="H597" s="94" t="s">
        <v>3434</v>
      </c>
      <c r="I597" s="64">
        <v>3848</v>
      </c>
      <c r="J597" s="65">
        <v>0.74930555555555556</v>
      </c>
      <c r="K597" s="66" t="s">
        <v>3435</v>
      </c>
      <c r="L597" s="66" t="s">
        <v>3436</v>
      </c>
      <c r="M597" s="94" t="s">
        <v>3437</v>
      </c>
      <c r="N597" s="94" t="s">
        <v>3438</v>
      </c>
      <c r="O597" s="64">
        <v>3842</v>
      </c>
      <c r="P597" s="83">
        <v>1.9444444444444486E-2</v>
      </c>
      <c r="Q597" s="84">
        <v>0</v>
      </c>
      <c r="R597" s="85">
        <v>8.7085565625506227</v>
      </c>
      <c r="S597" s="86">
        <v>133</v>
      </c>
      <c r="T597" s="173">
        <v>11</v>
      </c>
      <c r="U597" s="75"/>
      <c r="V597" s="66" t="s">
        <v>777</v>
      </c>
      <c r="W597" s="75">
        <v>0</v>
      </c>
      <c r="X597" s="75"/>
      <c r="Y597" s="90"/>
      <c r="Z597" s="91" t="s">
        <v>95</v>
      </c>
      <c r="AA597" s="66" t="s">
        <v>778</v>
      </c>
      <c r="AB597" s="92">
        <v>7</v>
      </c>
      <c r="AC597" s="69" t="s">
        <v>95</v>
      </c>
      <c r="AD597" s="92"/>
      <c r="AE597" s="69">
        <v>2</v>
      </c>
      <c r="AF597" s="93" t="s">
        <v>780</v>
      </c>
      <c r="AG597" s="94">
        <v>2</v>
      </c>
      <c r="AH597" s="64" t="s">
        <v>1212</v>
      </c>
      <c r="AI597" s="95"/>
      <c r="AJ597" s="99"/>
      <c r="AK597" s="68"/>
    </row>
    <row r="598" spans="1:37">
      <c r="A598" s="82">
        <v>40784</v>
      </c>
      <c r="B598" s="66" t="s">
        <v>330</v>
      </c>
      <c r="C598" s="64" t="s">
        <v>76</v>
      </c>
      <c r="D598" s="65">
        <v>0.74930555555555556</v>
      </c>
      <c r="E598" s="66" t="s">
        <v>3435</v>
      </c>
      <c r="F598" s="66" t="s">
        <v>3436</v>
      </c>
      <c r="G598" s="94" t="s">
        <v>3437</v>
      </c>
      <c r="H598" s="94" t="s">
        <v>3438</v>
      </c>
      <c r="I598" s="64">
        <v>3842</v>
      </c>
      <c r="J598" s="65">
        <v>0.76874999999999993</v>
      </c>
      <c r="K598" s="66" t="s">
        <v>3439</v>
      </c>
      <c r="L598" s="66" t="s">
        <v>3440</v>
      </c>
      <c r="M598" s="94" t="s">
        <v>3441</v>
      </c>
      <c r="N598" s="94" t="s">
        <v>3442</v>
      </c>
      <c r="O598" s="64">
        <v>3853</v>
      </c>
      <c r="P598" s="83">
        <v>1.9444444444444375E-2</v>
      </c>
      <c r="Q598" s="84">
        <v>0</v>
      </c>
      <c r="R598" s="85">
        <v>8.7794188284459853</v>
      </c>
      <c r="S598" s="86">
        <v>134</v>
      </c>
      <c r="T598" s="87">
        <v>11</v>
      </c>
      <c r="U598" s="88"/>
      <c r="V598" s="66" t="s">
        <v>777</v>
      </c>
      <c r="W598" s="89">
        <v>0</v>
      </c>
      <c r="X598" s="88"/>
      <c r="Y598" s="90"/>
      <c r="Z598" s="91" t="s">
        <v>95</v>
      </c>
      <c r="AA598" s="66" t="s">
        <v>778</v>
      </c>
      <c r="AB598" s="92">
        <v>7</v>
      </c>
      <c r="AC598" s="69" t="s">
        <v>95</v>
      </c>
      <c r="AD598" s="92"/>
      <c r="AE598" s="69">
        <v>2</v>
      </c>
      <c r="AF598" s="93" t="s">
        <v>780</v>
      </c>
      <c r="AG598" s="94">
        <v>2</v>
      </c>
      <c r="AH598" s="64" t="s">
        <v>1212</v>
      </c>
      <c r="AI598" s="95"/>
      <c r="AJ598" s="99"/>
      <c r="AK598" s="68"/>
    </row>
    <row r="599" spans="1:37">
      <c r="A599" s="82">
        <v>40784</v>
      </c>
      <c r="B599" s="66" t="s">
        <v>330</v>
      </c>
      <c r="C599" s="64" t="s">
        <v>76</v>
      </c>
      <c r="D599" s="65">
        <v>0.76874999999999993</v>
      </c>
      <c r="E599" s="66" t="s">
        <v>3439</v>
      </c>
      <c r="F599" s="66" t="s">
        <v>3440</v>
      </c>
      <c r="G599" s="94" t="s">
        <v>3441</v>
      </c>
      <c r="H599" s="94" t="s">
        <v>3442</v>
      </c>
      <c r="I599" s="64">
        <v>3853</v>
      </c>
      <c r="J599" s="65">
        <v>0.79166666666666663</v>
      </c>
      <c r="K599" s="66" t="s">
        <v>3443</v>
      </c>
      <c r="L599" s="66" t="s">
        <v>3444</v>
      </c>
      <c r="M599" s="94" t="s">
        <v>3445</v>
      </c>
      <c r="N599" s="94" t="s">
        <v>3446</v>
      </c>
      <c r="O599" s="64">
        <v>3841</v>
      </c>
      <c r="P599" s="83">
        <v>2.2916666666666696E-2</v>
      </c>
      <c r="Q599" s="84">
        <v>0</v>
      </c>
      <c r="R599" s="85">
        <v>10.640723033183969</v>
      </c>
      <c r="S599" s="86">
        <v>134</v>
      </c>
      <c r="T599" s="87">
        <v>11</v>
      </c>
      <c r="U599" s="88"/>
      <c r="V599" s="66" t="s">
        <v>777</v>
      </c>
      <c r="W599" s="89">
        <v>0</v>
      </c>
      <c r="X599" s="88"/>
      <c r="Y599" s="90"/>
      <c r="Z599" s="91" t="s">
        <v>95</v>
      </c>
      <c r="AA599" s="66" t="s">
        <v>778</v>
      </c>
      <c r="AB599" s="92">
        <v>7</v>
      </c>
      <c r="AC599" s="69" t="s">
        <v>95</v>
      </c>
      <c r="AD599" s="92"/>
      <c r="AE599" s="69">
        <v>2</v>
      </c>
      <c r="AF599" s="177" t="s">
        <v>780</v>
      </c>
      <c r="AG599" s="94">
        <v>2</v>
      </c>
      <c r="AH599" s="64" t="s">
        <v>1212</v>
      </c>
      <c r="AI599" s="95"/>
      <c r="AJ599" s="178"/>
      <c r="AK599" s="68"/>
    </row>
    <row r="600" spans="1:37">
      <c r="A600" s="82">
        <v>40784</v>
      </c>
      <c r="B600" s="66" t="s">
        <v>278</v>
      </c>
      <c r="C600" s="64" t="s">
        <v>76</v>
      </c>
      <c r="D600" s="65">
        <v>0.79166666666666663</v>
      </c>
      <c r="E600" s="66" t="s">
        <v>3443</v>
      </c>
      <c r="F600" s="66" t="s">
        <v>3444</v>
      </c>
      <c r="G600" s="94" t="s">
        <v>3445</v>
      </c>
      <c r="H600" s="94" t="s">
        <v>3446</v>
      </c>
      <c r="I600" s="64">
        <v>3841</v>
      </c>
      <c r="J600" s="65">
        <v>0.81388888888888899</v>
      </c>
      <c r="K600" s="66" t="s">
        <v>3447</v>
      </c>
      <c r="L600" s="66" t="s">
        <v>3448</v>
      </c>
      <c r="M600" s="94" t="s">
        <v>3449</v>
      </c>
      <c r="N600" s="94" t="s">
        <v>3450</v>
      </c>
      <c r="O600" s="64">
        <v>3848</v>
      </c>
      <c r="P600" s="83">
        <v>2.2222222222222365E-2</v>
      </c>
      <c r="Q600" s="84">
        <v>0</v>
      </c>
      <c r="R600" s="85">
        <v>10.911759962454898</v>
      </c>
      <c r="S600" s="86">
        <v>135</v>
      </c>
      <c r="T600" s="87">
        <v>11</v>
      </c>
      <c r="U600" s="88"/>
      <c r="V600" s="66" t="s">
        <v>777</v>
      </c>
      <c r="W600" s="89">
        <v>0</v>
      </c>
      <c r="X600" s="88"/>
      <c r="Y600" s="90"/>
      <c r="Z600" s="91" t="s">
        <v>95</v>
      </c>
      <c r="AA600" s="66" t="s">
        <v>778</v>
      </c>
      <c r="AB600" s="92">
        <v>7</v>
      </c>
      <c r="AC600" s="69" t="s">
        <v>95</v>
      </c>
      <c r="AD600" s="92"/>
      <c r="AE600" s="69">
        <v>2</v>
      </c>
      <c r="AF600" s="177" t="s">
        <v>780</v>
      </c>
      <c r="AG600" s="94">
        <v>2</v>
      </c>
      <c r="AH600" s="64" t="s">
        <v>1212</v>
      </c>
      <c r="AI600" s="95"/>
      <c r="AJ600" s="99"/>
      <c r="AK600" s="68"/>
    </row>
    <row r="601" spans="1:37">
      <c r="A601" s="82">
        <v>40784</v>
      </c>
      <c r="B601" s="66" t="s">
        <v>278</v>
      </c>
      <c r="C601" s="64" t="s">
        <v>76</v>
      </c>
      <c r="D601" s="65">
        <v>0.81388888888888899</v>
      </c>
      <c r="E601" s="66" t="s">
        <v>3447</v>
      </c>
      <c r="F601" s="66" t="s">
        <v>3448</v>
      </c>
      <c r="G601" s="94" t="s">
        <v>3449</v>
      </c>
      <c r="H601" s="94" t="s">
        <v>3450</v>
      </c>
      <c r="I601" s="64">
        <v>3848</v>
      </c>
      <c r="J601" s="65">
        <v>0.8340277777777777</v>
      </c>
      <c r="K601" s="66" t="s">
        <v>3451</v>
      </c>
      <c r="L601" s="66" t="s">
        <v>3452</v>
      </c>
      <c r="M601" s="94" t="s">
        <v>3453</v>
      </c>
      <c r="N601" s="94" t="s">
        <v>3454</v>
      </c>
      <c r="O601" s="64">
        <v>3847</v>
      </c>
      <c r="P601" s="83">
        <v>2.0138888888888706E-2</v>
      </c>
      <c r="Q601" s="84">
        <v>0</v>
      </c>
      <c r="R601" s="85">
        <v>9.3081442923726438</v>
      </c>
      <c r="S601" s="86">
        <v>135</v>
      </c>
      <c r="T601" s="87">
        <v>11</v>
      </c>
      <c r="U601" s="88"/>
      <c r="V601" s="66" t="s">
        <v>777</v>
      </c>
      <c r="W601" s="89">
        <v>0</v>
      </c>
      <c r="X601" s="88"/>
      <c r="Y601" s="90"/>
      <c r="Z601" s="91" t="s">
        <v>95</v>
      </c>
      <c r="AA601" s="66" t="s">
        <v>778</v>
      </c>
      <c r="AB601" s="92">
        <v>7</v>
      </c>
      <c r="AC601" s="69" t="s">
        <v>95</v>
      </c>
      <c r="AD601" s="92"/>
      <c r="AE601" s="69">
        <v>2</v>
      </c>
      <c r="AF601" s="177" t="s">
        <v>780</v>
      </c>
      <c r="AG601" s="94">
        <v>4</v>
      </c>
      <c r="AH601" s="64" t="s">
        <v>1212</v>
      </c>
      <c r="AI601" s="95"/>
      <c r="AJ601" s="99"/>
      <c r="AK601" s="68"/>
    </row>
    <row r="602" spans="1:37">
      <c r="A602" s="82">
        <v>40784</v>
      </c>
      <c r="B602" s="66" t="s">
        <v>264</v>
      </c>
      <c r="C602" s="64" t="s">
        <v>76</v>
      </c>
      <c r="D602" s="65">
        <v>0.8340277777777777</v>
      </c>
      <c r="E602" s="66" t="s">
        <v>3451</v>
      </c>
      <c r="F602" s="66" t="s">
        <v>3452</v>
      </c>
      <c r="G602" s="94" t="s">
        <v>3453</v>
      </c>
      <c r="H602" s="94" t="s">
        <v>3454</v>
      </c>
      <c r="I602" s="64">
        <v>3847</v>
      </c>
      <c r="J602" s="65">
        <v>0.85555555555555562</v>
      </c>
      <c r="K602" s="66" t="s">
        <v>3455</v>
      </c>
      <c r="L602" s="66" t="s">
        <v>3456</v>
      </c>
      <c r="M602" s="94" t="s">
        <v>3457</v>
      </c>
      <c r="N602" s="94" t="s">
        <v>3458</v>
      </c>
      <c r="O602" s="64">
        <v>3837</v>
      </c>
      <c r="P602" s="83">
        <v>2.1527777777777923E-2</v>
      </c>
      <c r="Q602" s="84">
        <v>0</v>
      </c>
      <c r="R602" s="85">
        <v>10.24094578510606</v>
      </c>
      <c r="S602" s="86">
        <v>134</v>
      </c>
      <c r="T602" s="87">
        <v>11</v>
      </c>
      <c r="U602" s="88"/>
      <c r="V602" s="66" t="s">
        <v>777</v>
      </c>
      <c r="W602" s="89">
        <v>0</v>
      </c>
      <c r="X602" s="88"/>
      <c r="Y602" s="90"/>
      <c r="Z602" s="91" t="s">
        <v>95</v>
      </c>
      <c r="AA602" s="66" t="s">
        <v>778</v>
      </c>
      <c r="AB602" s="92">
        <v>7</v>
      </c>
      <c r="AC602" s="69" t="s">
        <v>95</v>
      </c>
      <c r="AD602" s="92"/>
      <c r="AE602" s="69">
        <v>2</v>
      </c>
      <c r="AF602" s="177" t="s">
        <v>780</v>
      </c>
      <c r="AG602" s="94">
        <v>5</v>
      </c>
      <c r="AH602" s="64" t="s">
        <v>1212</v>
      </c>
      <c r="AI602" s="95"/>
      <c r="AJ602" s="178" t="s">
        <v>3459</v>
      </c>
      <c r="AK602" s="68"/>
    </row>
    <row r="603" spans="1:37">
      <c r="A603" s="82">
        <v>40784</v>
      </c>
      <c r="B603" s="66" t="s">
        <v>264</v>
      </c>
      <c r="C603" s="64" t="s">
        <v>76</v>
      </c>
      <c r="D603" s="65">
        <v>0.85555555555555562</v>
      </c>
      <c r="E603" s="66" t="s">
        <v>3455</v>
      </c>
      <c r="F603" s="66" t="s">
        <v>3456</v>
      </c>
      <c r="G603" s="94" t="s">
        <v>3457</v>
      </c>
      <c r="H603" s="94" t="s">
        <v>3458</v>
      </c>
      <c r="I603" s="64">
        <v>3837</v>
      </c>
      <c r="J603" s="65">
        <v>0.875</v>
      </c>
      <c r="K603" s="66" t="s">
        <v>3460</v>
      </c>
      <c r="L603" s="66" t="s">
        <v>3461</v>
      </c>
      <c r="M603" s="94" t="s">
        <v>3462</v>
      </c>
      <c r="N603" s="94" t="s">
        <v>3463</v>
      </c>
      <c r="O603" s="64">
        <v>3808</v>
      </c>
      <c r="P603" s="83">
        <v>1.9444444444444375E-2</v>
      </c>
      <c r="Q603" s="84">
        <v>0</v>
      </c>
      <c r="R603" s="85">
        <v>8.1902632632143213</v>
      </c>
      <c r="S603" s="86">
        <v>133</v>
      </c>
      <c r="T603" s="87">
        <v>11</v>
      </c>
      <c r="U603" s="88"/>
      <c r="V603" s="66" t="s">
        <v>777</v>
      </c>
      <c r="W603" s="89">
        <v>0</v>
      </c>
      <c r="X603" s="88"/>
      <c r="Y603" s="90"/>
      <c r="Z603" s="91" t="s">
        <v>95</v>
      </c>
      <c r="AA603" s="66" t="s">
        <v>778</v>
      </c>
      <c r="AB603" s="92">
        <v>7</v>
      </c>
      <c r="AC603" s="69" t="s">
        <v>95</v>
      </c>
      <c r="AD603" s="92"/>
      <c r="AE603" s="69">
        <v>3</v>
      </c>
      <c r="AF603" s="177" t="s">
        <v>780</v>
      </c>
      <c r="AG603" s="94">
        <v>10</v>
      </c>
      <c r="AH603" s="64" t="s">
        <v>1212</v>
      </c>
      <c r="AI603" s="95"/>
      <c r="AJ603" s="99"/>
      <c r="AK603" s="68"/>
    </row>
    <row r="604" spans="1:37">
      <c r="A604" s="82">
        <v>40784</v>
      </c>
      <c r="B604" s="66" t="s">
        <v>203</v>
      </c>
      <c r="C604" s="64" t="s">
        <v>76</v>
      </c>
      <c r="D604" s="65">
        <v>0.875</v>
      </c>
      <c r="E604" s="66" t="s">
        <v>3460</v>
      </c>
      <c r="F604" s="66" t="s">
        <v>3461</v>
      </c>
      <c r="G604" s="94" t="s">
        <v>3462</v>
      </c>
      <c r="H604" s="94" t="s">
        <v>3463</v>
      </c>
      <c r="I604" s="64">
        <v>3808</v>
      </c>
      <c r="J604" s="65">
        <v>0.89583333333333337</v>
      </c>
      <c r="K604" s="66" t="s">
        <v>3464</v>
      </c>
      <c r="L604" s="66" t="s">
        <v>3465</v>
      </c>
      <c r="M604" s="94" t="s">
        <v>3466</v>
      </c>
      <c r="N604" s="94" t="s">
        <v>3467</v>
      </c>
      <c r="O604" s="64">
        <v>3802</v>
      </c>
      <c r="P604" s="83">
        <v>2.083333333333337E-2</v>
      </c>
      <c r="Q604" s="84">
        <v>0</v>
      </c>
      <c r="R604" s="85">
        <v>0.43797044307150507</v>
      </c>
      <c r="S604" s="86">
        <v>136</v>
      </c>
      <c r="T604" s="87">
        <v>0</v>
      </c>
      <c r="U604" s="88"/>
      <c r="V604" s="66" t="s">
        <v>3468</v>
      </c>
      <c r="W604" s="89">
        <v>0</v>
      </c>
      <c r="X604" s="88"/>
      <c r="Y604" s="90"/>
      <c r="Z604" s="91" t="s">
        <v>797</v>
      </c>
      <c r="AA604" s="66" t="s">
        <v>778</v>
      </c>
      <c r="AB604" s="92">
        <v>7</v>
      </c>
      <c r="AC604" s="69" t="s">
        <v>95</v>
      </c>
      <c r="AD604" s="92"/>
      <c r="AE604" s="69">
        <v>3</v>
      </c>
      <c r="AF604" s="177" t="s">
        <v>780</v>
      </c>
      <c r="AG604" s="94">
        <v>8</v>
      </c>
      <c r="AH604" s="64" t="s">
        <v>1212</v>
      </c>
      <c r="AI604" s="95"/>
      <c r="AJ604" s="99"/>
      <c r="AK604" s="68"/>
    </row>
    <row r="605" spans="1:37">
      <c r="A605" s="82">
        <v>40784</v>
      </c>
      <c r="B605" s="66" t="s">
        <v>203</v>
      </c>
      <c r="C605" s="64" t="s">
        <v>3469</v>
      </c>
      <c r="D605" s="65">
        <v>0.89583333333333337</v>
      </c>
      <c r="E605" s="66" t="s">
        <v>3464</v>
      </c>
      <c r="F605" s="66" t="s">
        <v>3465</v>
      </c>
      <c r="G605" s="94" t="s">
        <v>3466</v>
      </c>
      <c r="H605" s="94" t="s">
        <v>3467</v>
      </c>
      <c r="I605" s="64">
        <v>3802</v>
      </c>
      <c r="J605" s="65">
        <v>0.92361111111111116</v>
      </c>
      <c r="K605" s="66" t="s">
        <v>3470</v>
      </c>
      <c r="L605" s="66" t="s">
        <v>3471</v>
      </c>
      <c r="M605" s="94" t="s">
        <v>3472</v>
      </c>
      <c r="N605" s="94" t="s">
        <v>3473</v>
      </c>
      <c r="O605" s="64">
        <v>3796</v>
      </c>
      <c r="P605" s="83">
        <v>2.777777777777779E-2</v>
      </c>
      <c r="Q605" s="84">
        <v>0</v>
      </c>
      <c r="R605" s="85">
        <v>0.20046957861844847</v>
      </c>
      <c r="S605" s="86">
        <v>226</v>
      </c>
      <c r="T605" s="87">
        <v>0</v>
      </c>
      <c r="U605" s="88"/>
      <c r="V605" s="66" t="s">
        <v>3468</v>
      </c>
      <c r="W605" s="89">
        <v>0</v>
      </c>
      <c r="X605" s="88"/>
      <c r="Y605" s="90"/>
      <c r="Z605" s="91" t="s">
        <v>95</v>
      </c>
      <c r="AA605" s="66" t="s">
        <v>778</v>
      </c>
      <c r="AB605" s="69">
        <v>5</v>
      </c>
      <c r="AC605" s="69" t="s">
        <v>95</v>
      </c>
      <c r="AD605" s="92"/>
      <c r="AE605" s="69">
        <v>2</v>
      </c>
      <c r="AF605" s="177" t="s">
        <v>780</v>
      </c>
      <c r="AG605" s="94">
        <v>3</v>
      </c>
      <c r="AH605" s="64" t="s">
        <v>781</v>
      </c>
      <c r="AI605" s="95"/>
      <c r="AJ605" s="178"/>
      <c r="AK605" s="68"/>
    </row>
    <row r="606" spans="1:37">
      <c r="A606" s="82">
        <v>40784</v>
      </c>
      <c r="B606" s="66" t="s">
        <v>203</v>
      </c>
      <c r="C606" s="64" t="s">
        <v>76</v>
      </c>
      <c r="D606" s="65">
        <v>0.92361111111111116</v>
      </c>
      <c r="E606" s="66" t="s">
        <v>3470</v>
      </c>
      <c r="F606" s="66" t="s">
        <v>3471</v>
      </c>
      <c r="G606" s="94" t="s">
        <v>3472</v>
      </c>
      <c r="H606" s="94" t="s">
        <v>3473</v>
      </c>
      <c r="I606" s="64">
        <v>3796</v>
      </c>
      <c r="J606" s="65">
        <v>0.94097222222222221</v>
      </c>
      <c r="K606" s="66" t="s">
        <v>3474</v>
      </c>
      <c r="L606" s="66" t="s">
        <v>3475</v>
      </c>
      <c r="M606" s="94" t="s">
        <v>3476</v>
      </c>
      <c r="N606" s="94" t="s">
        <v>3477</v>
      </c>
      <c r="O606" s="64">
        <v>3798</v>
      </c>
      <c r="P606" s="83">
        <v>1.7361111111111049E-2</v>
      </c>
      <c r="Q606" s="84">
        <v>0</v>
      </c>
      <c r="R606" s="85">
        <v>0.2057207598378977</v>
      </c>
      <c r="S606" s="86">
        <v>245</v>
      </c>
      <c r="T606" s="87">
        <v>0</v>
      </c>
      <c r="U606" s="88"/>
      <c r="V606" s="66" t="s">
        <v>3468</v>
      </c>
      <c r="W606" s="89">
        <v>0</v>
      </c>
      <c r="X606" s="88"/>
      <c r="Y606" s="90"/>
      <c r="Z606" s="91" t="s">
        <v>95</v>
      </c>
      <c r="AA606" s="66" t="s">
        <v>778</v>
      </c>
      <c r="AB606" s="69">
        <v>5</v>
      </c>
      <c r="AC606" s="69" t="s">
        <v>95</v>
      </c>
      <c r="AD606" s="92"/>
      <c r="AE606" s="69">
        <v>2</v>
      </c>
      <c r="AF606" s="177" t="s">
        <v>780</v>
      </c>
      <c r="AG606" s="94">
        <v>5</v>
      </c>
      <c r="AH606" s="64" t="s">
        <v>2169</v>
      </c>
      <c r="AI606" s="95"/>
      <c r="AJ606" s="178" t="s">
        <v>3478</v>
      </c>
      <c r="AK606" s="68"/>
    </row>
    <row r="607" spans="1:37">
      <c r="A607" s="82">
        <v>40784</v>
      </c>
      <c r="B607" s="66" t="s">
        <v>203</v>
      </c>
      <c r="C607" s="64" t="s">
        <v>76</v>
      </c>
      <c r="D607" s="65">
        <v>0.94097222222222221</v>
      </c>
      <c r="E607" s="66" t="s">
        <v>3474</v>
      </c>
      <c r="F607" s="66" t="s">
        <v>3475</v>
      </c>
      <c r="G607" s="94" t="s">
        <v>3476</v>
      </c>
      <c r="H607" s="94" t="s">
        <v>3477</v>
      </c>
      <c r="I607" s="64">
        <v>3798</v>
      </c>
      <c r="J607" s="65">
        <v>0.95833333333333337</v>
      </c>
      <c r="K607" s="66" t="s">
        <v>3470</v>
      </c>
      <c r="L607" s="66" t="s">
        <v>3465</v>
      </c>
      <c r="M607" s="94" t="s">
        <v>3472</v>
      </c>
      <c r="N607" s="94" t="s">
        <v>3467</v>
      </c>
      <c r="O607" s="64">
        <v>3798</v>
      </c>
      <c r="P607" s="83">
        <v>1.736111111111116E-2</v>
      </c>
      <c r="Q607" s="84">
        <v>0</v>
      </c>
      <c r="R607" s="85">
        <v>1.5312734960981811E-2</v>
      </c>
      <c r="S607" s="86">
        <v>254</v>
      </c>
      <c r="T607" s="87">
        <v>0</v>
      </c>
      <c r="U607" s="88"/>
      <c r="V607" s="66" t="s">
        <v>3468</v>
      </c>
      <c r="W607" s="89">
        <v>0</v>
      </c>
      <c r="X607" s="88"/>
      <c r="Y607" s="90"/>
      <c r="Z607" s="91" t="s">
        <v>95</v>
      </c>
      <c r="AA607" s="66" t="s">
        <v>778</v>
      </c>
      <c r="AB607" s="69">
        <v>7</v>
      </c>
      <c r="AC607" s="69" t="s">
        <v>95</v>
      </c>
      <c r="AD607" s="92"/>
      <c r="AE607" s="69">
        <v>3</v>
      </c>
      <c r="AF607" s="177" t="s">
        <v>780</v>
      </c>
      <c r="AG607" s="94">
        <v>8</v>
      </c>
      <c r="AH607" s="64" t="s">
        <v>2169</v>
      </c>
      <c r="AI607" s="95"/>
      <c r="AJ607" s="99"/>
      <c r="AK607" s="68"/>
    </row>
    <row r="608" spans="1:37">
      <c r="A608" s="82">
        <v>40784</v>
      </c>
      <c r="B608" s="66" t="s">
        <v>911</v>
      </c>
      <c r="C608" s="64" t="s">
        <v>76</v>
      </c>
      <c r="D608" s="65">
        <v>0.95833333333333337</v>
      </c>
      <c r="E608" s="66" t="s">
        <v>3470</v>
      </c>
      <c r="F608" s="66" t="s">
        <v>3465</v>
      </c>
      <c r="G608" s="94" t="s">
        <v>3472</v>
      </c>
      <c r="H608" s="94" t="s">
        <v>3467</v>
      </c>
      <c r="I608" s="64">
        <v>3798</v>
      </c>
      <c r="J608" s="65">
        <v>0.9770833333333333</v>
      </c>
      <c r="K608" s="66" t="s">
        <v>3464</v>
      </c>
      <c r="L608" s="66" t="s">
        <v>3479</v>
      </c>
      <c r="M608" s="94" t="s">
        <v>3466</v>
      </c>
      <c r="N608" s="94" t="s">
        <v>3480</v>
      </c>
      <c r="O608" s="64">
        <v>3799</v>
      </c>
      <c r="P608" s="83">
        <v>1.8749999999999933E-2</v>
      </c>
      <c r="Q608" s="84">
        <v>0</v>
      </c>
      <c r="R608" s="85">
        <v>1.1191147229785189E-2</v>
      </c>
      <c r="S608" s="86">
        <v>272</v>
      </c>
      <c r="T608" s="87">
        <v>0</v>
      </c>
      <c r="U608" s="88"/>
      <c r="V608" s="66" t="s">
        <v>3468</v>
      </c>
      <c r="W608" s="89">
        <v>0</v>
      </c>
      <c r="X608" s="88"/>
      <c r="Y608" s="90"/>
      <c r="Z608" s="91" t="s">
        <v>95</v>
      </c>
      <c r="AA608" s="66" t="s">
        <v>778</v>
      </c>
      <c r="AB608" s="69">
        <v>7</v>
      </c>
      <c r="AC608" s="69" t="s">
        <v>822</v>
      </c>
      <c r="AD608" s="92">
        <v>9</v>
      </c>
      <c r="AE608" s="69">
        <v>2</v>
      </c>
      <c r="AF608" s="177" t="s">
        <v>780</v>
      </c>
      <c r="AG608" s="94">
        <v>7</v>
      </c>
      <c r="AH608" s="64" t="s">
        <v>2214</v>
      </c>
      <c r="AI608" s="95"/>
      <c r="AJ608" s="99"/>
      <c r="AK608" s="68"/>
    </row>
    <row r="609" spans="1:37">
      <c r="A609" s="82">
        <v>40784</v>
      </c>
      <c r="B609" s="66" t="s">
        <v>911</v>
      </c>
      <c r="C609" s="64" t="s">
        <v>76</v>
      </c>
      <c r="D609" s="65">
        <v>0.9770833333333333</v>
      </c>
      <c r="E609" s="66" t="s">
        <v>3464</v>
      </c>
      <c r="F609" s="66" t="s">
        <v>3479</v>
      </c>
      <c r="G609" s="94" t="s">
        <v>3466</v>
      </c>
      <c r="H609" s="94" t="s">
        <v>3480</v>
      </c>
      <c r="I609" s="64">
        <v>3799</v>
      </c>
      <c r="J609" s="65">
        <v>0.99930555555555556</v>
      </c>
      <c r="K609" s="66" t="s">
        <v>3481</v>
      </c>
      <c r="L609" s="66" t="s">
        <v>3482</v>
      </c>
      <c r="M609" s="94" t="s">
        <v>3483</v>
      </c>
      <c r="N609" s="94" t="s">
        <v>3484</v>
      </c>
      <c r="O609" s="64">
        <v>3795</v>
      </c>
      <c r="P609" s="83">
        <v>2.2222222222222254E-2</v>
      </c>
      <c r="Q609" s="84">
        <v>0</v>
      </c>
      <c r="R609" s="85">
        <v>4.947915485929889E-3</v>
      </c>
      <c r="S609" s="86">
        <v>272</v>
      </c>
      <c r="T609" s="87">
        <v>0</v>
      </c>
      <c r="U609" s="88"/>
      <c r="V609" s="66" t="s">
        <v>3468</v>
      </c>
      <c r="W609" s="89">
        <v>0</v>
      </c>
      <c r="X609" s="88"/>
      <c r="Y609" s="90"/>
      <c r="Z609" s="91" t="s">
        <v>95</v>
      </c>
      <c r="AA609" s="66" t="s">
        <v>778</v>
      </c>
      <c r="AB609" s="69">
        <v>7</v>
      </c>
      <c r="AC609" s="69" t="s">
        <v>95</v>
      </c>
      <c r="AD609" s="92"/>
      <c r="AE609" s="69">
        <v>2</v>
      </c>
      <c r="AF609" s="177" t="s">
        <v>780</v>
      </c>
      <c r="AG609" s="94">
        <v>9</v>
      </c>
      <c r="AH609" s="64" t="s">
        <v>2214</v>
      </c>
      <c r="AI609" s="95"/>
      <c r="AJ609" s="178"/>
      <c r="AK609" s="68"/>
    </row>
    <row r="610" spans="1:37">
      <c r="A610" s="82">
        <v>40784</v>
      </c>
      <c r="B610" s="66" t="s">
        <v>1633</v>
      </c>
      <c r="C610" s="64" t="s">
        <v>395</v>
      </c>
      <c r="D610" s="65">
        <v>0</v>
      </c>
      <c r="E610" s="66" t="s">
        <v>3481</v>
      </c>
      <c r="F610" s="66" t="s">
        <v>3482</v>
      </c>
      <c r="G610" s="94" t="s">
        <v>3483</v>
      </c>
      <c r="H610" s="94" t="s">
        <v>3484</v>
      </c>
      <c r="I610" s="64">
        <v>3795</v>
      </c>
      <c r="J610" s="65">
        <v>3.6805555555555557E-2</v>
      </c>
      <c r="K610" s="66" t="s">
        <v>3485</v>
      </c>
      <c r="L610" s="66" t="s">
        <v>3486</v>
      </c>
      <c r="M610" s="94" t="s">
        <v>3487</v>
      </c>
      <c r="N610" s="94" t="s">
        <v>3488</v>
      </c>
      <c r="O610" s="64">
        <v>3793</v>
      </c>
      <c r="P610" s="83">
        <v>3.6805555555555557E-2</v>
      </c>
      <c r="Q610" s="84">
        <v>0</v>
      </c>
      <c r="R610" s="85">
        <v>0.54377037245997573</v>
      </c>
      <c r="S610" s="86">
        <v>273</v>
      </c>
      <c r="T610" s="87"/>
      <c r="U610" s="88"/>
      <c r="V610" s="66" t="s">
        <v>3468</v>
      </c>
      <c r="W610" s="89">
        <v>0</v>
      </c>
      <c r="X610" s="88"/>
      <c r="Y610" s="90"/>
      <c r="Z610" s="91" t="s">
        <v>95</v>
      </c>
      <c r="AA610" s="66" t="s">
        <v>778</v>
      </c>
      <c r="AB610" s="69">
        <v>7</v>
      </c>
      <c r="AC610" s="69" t="s">
        <v>95</v>
      </c>
      <c r="AD610" s="92"/>
      <c r="AE610" s="69">
        <v>3</v>
      </c>
      <c r="AF610" s="177" t="s">
        <v>780</v>
      </c>
      <c r="AG610" s="94">
        <v>14</v>
      </c>
      <c r="AH610" s="64" t="s">
        <v>2214</v>
      </c>
      <c r="AI610" s="95"/>
      <c r="AJ610" s="178"/>
      <c r="AK610" s="68"/>
    </row>
    <row r="611" spans="1:37">
      <c r="A611" s="82">
        <v>40784</v>
      </c>
      <c r="B611" s="66" t="s">
        <v>1633</v>
      </c>
      <c r="C611" s="64" t="s">
        <v>76</v>
      </c>
      <c r="D611" s="65">
        <v>3.6805555555555557E-2</v>
      </c>
      <c r="E611" s="66" t="s">
        <v>3485</v>
      </c>
      <c r="F611" s="66" t="s">
        <v>3486</v>
      </c>
      <c r="G611" s="94" t="s">
        <v>3487</v>
      </c>
      <c r="H611" s="94" t="s">
        <v>3488</v>
      </c>
      <c r="I611" s="64">
        <v>3793</v>
      </c>
      <c r="J611" s="65">
        <v>6.5277777777777782E-2</v>
      </c>
      <c r="K611" s="66" t="s">
        <v>3489</v>
      </c>
      <c r="L611" s="66" t="s">
        <v>3490</v>
      </c>
      <c r="M611" s="94" t="s">
        <v>3491</v>
      </c>
      <c r="N611" s="94" t="s">
        <v>3492</v>
      </c>
      <c r="O611" s="64">
        <v>3520</v>
      </c>
      <c r="P611" s="83">
        <v>2.8472222222222225E-2</v>
      </c>
      <c r="Q611" s="84">
        <v>0</v>
      </c>
      <c r="R611" s="85">
        <v>12.942297083533735</v>
      </c>
      <c r="S611" s="86">
        <v>139</v>
      </c>
      <c r="T611" s="87">
        <v>7</v>
      </c>
      <c r="U611" s="88"/>
      <c r="V611" s="66" t="s">
        <v>777</v>
      </c>
      <c r="W611" s="89">
        <v>0</v>
      </c>
      <c r="X611" s="88"/>
      <c r="Y611" s="90"/>
      <c r="Z611" s="91" t="s">
        <v>797</v>
      </c>
      <c r="AA611" s="66" t="s">
        <v>778</v>
      </c>
      <c r="AB611" s="69">
        <v>5</v>
      </c>
      <c r="AC611" s="69" t="s">
        <v>95</v>
      </c>
      <c r="AD611" s="92"/>
      <c r="AE611" s="69">
        <v>3</v>
      </c>
      <c r="AF611" s="177" t="s">
        <v>780</v>
      </c>
      <c r="AG611" s="94">
        <v>8</v>
      </c>
      <c r="AH611" s="64" t="s">
        <v>1087</v>
      </c>
      <c r="AI611" s="95"/>
      <c r="AJ611" s="178"/>
      <c r="AK611" s="68"/>
    </row>
    <row r="612" spans="1:37">
      <c r="A612" s="82">
        <v>40784</v>
      </c>
      <c r="B612" s="66" t="s">
        <v>911</v>
      </c>
      <c r="C612" s="64" t="s">
        <v>76</v>
      </c>
      <c r="D612" s="65">
        <v>6.5277777777777782E-2</v>
      </c>
      <c r="E612" s="66" t="s">
        <v>3489</v>
      </c>
      <c r="F612" s="66" t="s">
        <v>3490</v>
      </c>
      <c r="G612" s="94" t="s">
        <v>3491</v>
      </c>
      <c r="H612" s="94" t="s">
        <v>3492</v>
      </c>
      <c r="I612" s="64">
        <v>3520</v>
      </c>
      <c r="J612" s="65">
        <v>8.3333333333333329E-2</v>
      </c>
      <c r="K612" s="66" t="s">
        <v>3493</v>
      </c>
      <c r="L612" s="66" t="s">
        <v>3494</v>
      </c>
      <c r="M612" s="94" t="s">
        <v>3495</v>
      </c>
      <c r="N612" s="94" t="s">
        <v>3496</v>
      </c>
      <c r="O612" s="64">
        <v>2967</v>
      </c>
      <c r="P612" s="83">
        <v>1.8055555555555547E-2</v>
      </c>
      <c r="Q612" s="84">
        <v>0</v>
      </c>
      <c r="R612" s="85">
        <v>33.396881972999623</v>
      </c>
      <c r="S612" s="86">
        <v>138</v>
      </c>
      <c r="T612" s="87">
        <v>11</v>
      </c>
      <c r="U612" s="88"/>
      <c r="V612" s="66" t="s">
        <v>777</v>
      </c>
      <c r="W612" s="89">
        <v>0</v>
      </c>
      <c r="X612" s="88"/>
      <c r="Y612" s="90"/>
      <c r="Z612" s="91" t="s">
        <v>95</v>
      </c>
      <c r="AA612" s="66" t="s">
        <v>778</v>
      </c>
      <c r="AB612" s="69">
        <v>7</v>
      </c>
      <c r="AC612" s="69" t="s">
        <v>95</v>
      </c>
      <c r="AD612" s="92"/>
      <c r="AE612" s="69">
        <v>3</v>
      </c>
      <c r="AF612" s="177" t="s">
        <v>780</v>
      </c>
      <c r="AG612" s="94">
        <v>4</v>
      </c>
      <c r="AH612" s="64" t="s">
        <v>1943</v>
      </c>
      <c r="AI612" s="95"/>
      <c r="AJ612" s="178"/>
      <c r="AK612" s="68"/>
    </row>
    <row r="613" spans="1:37">
      <c r="A613" s="82">
        <v>40784</v>
      </c>
      <c r="B613" s="66" t="s">
        <v>911</v>
      </c>
      <c r="C613" s="64" t="s">
        <v>76</v>
      </c>
      <c r="D613" s="65">
        <v>8.3333333333333329E-2</v>
      </c>
      <c r="E613" s="66" t="s">
        <v>3493</v>
      </c>
      <c r="F613" s="66" t="s">
        <v>3494</v>
      </c>
      <c r="G613" s="94" t="s">
        <v>3495</v>
      </c>
      <c r="H613" s="94" t="s">
        <v>3496</v>
      </c>
      <c r="I613" s="64">
        <v>2967</v>
      </c>
      <c r="J613" s="65">
        <v>0.10277777777777779</v>
      </c>
      <c r="K613" s="66" t="s">
        <v>3497</v>
      </c>
      <c r="L613" s="66" t="s">
        <v>3498</v>
      </c>
      <c r="M613" s="94" t="s">
        <v>3499</v>
      </c>
      <c r="N613" s="94" t="s">
        <v>3500</v>
      </c>
      <c r="O613" s="64">
        <v>1890</v>
      </c>
      <c r="P613" s="83">
        <v>1.9444444444444459E-2</v>
      </c>
      <c r="Q613" s="84">
        <v>0</v>
      </c>
      <c r="R613" s="85">
        <v>44.390141435346962</v>
      </c>
      <c r="S613" s="86">
        <v>198</v>
      </c>
      <c r="T613" s="87">
        <v>10</v>
      </c>
      <c r="U613" s="88"/>
      <c r="V613" s="66" t="s">
        <v>777</v>
      </c>
      <c r="W613" s="89">
        <v>0</v>
      </c>
      <c r="X613" s="88"/>
      <c r="Y613" s="90"/>
      <c r="Z613" s="91" t="s">
        <v>95</v>
      </c>
      <c r="AA613" s="66" t="s">
        <v>778</v>
      </c>
      <c r="AB613" s="69">
        <v>7</v>
      </c>
      <c r="AC613" s="69" t="s">
        <v>95</v>
      </c>
      <c r="AD613" s="92"/>
      <c r="AE613" s="69">
        <v>3</v>
      </c>
      <c r="AF613" s="177" t="s">
        <v>780</v>
      </c>
      <c r="AG613" s="94">
        <v>6</v>
      </c>
      <c r="AH613" s="64" t="s">
        <v>1943</v>
      </c>
      <c r="AI613" s="95"/>
      <c r="AJ613" s="178"/>
      <c r="AK613" s="68"/>
    </row>
    <row r="614" spans="1:37">
      <c r="A614" s="82">
        <v>40784</v>
      </c>
      <c r="B614" s="66" t="s">
        <v>911</v>
      </c>
      <c r="C614" s="64" t="s">
        <v>76</v>
      </c>
      <c r="D614" s="65">
        <v>0.10277777777777779</v>
      </c>
      <c r="E614" s="66" t="s">
        <v>3497</v>
      </c>
      <c r="F614" s="66" t="s">
        <v>3498</v>
      </c>
      <c r="G614" s="94" t="s">
        <v>3499</v>
      </c>
      <c r="H614" s="94" t="s">
        <v>3500</v>
      </c>
      <c r="I614" s="64">
        <v>1890</v>
      </c>
      <c r="J614" s="65">
        <v>0.125</v>
      </c>
      <c r="K614" s="66" t="s">
        <v>3501</v>
      </c>
      <c r="L614" s="66" t="s">
        <v>3502</v>
      </c>
      <c r="M614" s="94" t="s">
        <v>3503</v>
      </c>
      <c r="N614" s="94" t="s">
        <v>3504</v>
      </c>
      <c r="O614" s="64">
        <v>1077</v>
      </c>
      <c r="P614" s="83">
        <v>2.2222222222222213E-2</v>
      </c>
      <c r="Q614" s="84">
        <v>0</v>
      </c>
      <c r="R614" s="85">
        <v>3.9956984387513659</v>
      </c>
      <c r="S614" s="86">
        <v>142</v>
      </c>
      <c r="T614" s="87">
        <v>10</v>
      </c>
      <c r="U614" s="88"/>
      <c r="V614" s="66" t="s">
        <v>777</v>
      </c>
      <c r="W614" s="89">
        <v>0</v>
      </c>
      <c r="X614" s="88"/>
      <c r="Y614" s="90"/>
      <c r="Z614" s="91" t="s">
        <v>95</v>
      </c>
      <c r="AA614" s="66" t="s">
        <v>778</v>
      </c>
      <c r="AB614" s="69" t="s">
        <v>889</v>
      </c>
      <c r="AC614" s="69" t="s">
        <v>95</v>
      </c>
      <c r="AD614" s="92"/>
      <c r="AE614" s="69">
        <v>3</v>
      </c>
      <c r="AF614" s="177" t="s">
        <v>780</v>
      </c>
      <c r="AG614" s="94">
        <v>10</v>
      </c>
      <c r="AH614" s="64" t="s">
        <v>2214</v>
      </c>
      <c r="AI614" s="95"/>
      <c r="AJ614" s="99"/>
      <c r="AK614" s="68"/>
    </row>
    <row r="615" spans="1:37">
      <c r="A615" s="82">
        <v>40784</v>
      </c>
      <c r="B615" s="66" t="s">
        <v>1256</v>
      </c>
      <c r="C615" s="64" t="s">
        <v>76</v>
      </c>
      <c r="D615" s="65">
        <v>0.125</v>
      </c>
      <c r="E615" s="66" t="s">
        <v>3501</v>
      </c>
      <c r="F615" s="66" t="s">
        <v>3502</v>
      </c>
      <c r="G615" s="94" t="s">
        <v>3503</v>
      </c>
      <c r="H615" s="94" t="s">
        <v>3504</v>
      </c>
      <c r="I615" s="64">
        <v>1077</v>
      </c>
      <c r="J615" s="65">
        <v>0.14583333333333334</v>
      </c>
      <c r="K615" s="66" t="s">
        <v>3501</v>
      </c>
      <c r="L615" s="66" t="s">
        <v>3502</v>
      </c>
      <c r="M615" s="94" t="s">
        <v>3503</v>
      </c>
      <c r="N615" s="94" t="s">
        <v>3504</v>
      </c>
      <c r="O615" s="64">
        <v>1073</v>
      </c>
      <c r="P615" s="83">
        <v>2.0833333333333343E-2</v>
      </c>
      <c r="Q615" s="84">
        <v>0</v>
      </c>
      <c r="R615" s="85">
        <v>0</v>
      </c>
      <c r="S615" s="86">
        <v>341</v>
      </c>
      <c r="T615" s="87">
        <v>0</v>
      </c>
      <c r="U615" s="88"/>
      <c r="V615" s="66" t="s">
        <v>3468</v>
      </c>
      <c r="W615" s="89">
        <v>0</v>
      </c>
      <c r="X615" s="88"/>
      <c r="Y615" s="90"/>
      <c r="Z615" s="91" t="s">
        <v>797</v>
      </c>
      <c r="AA615" s="66" t="s">
        <v>778</v>
      </c>
      <c r="AB615" s="69">
        <v>5</v>
      </c>
      <c r="AC615" s="69" t="s">
        <v>95</v>
      </c>
      <c r="AD615" s="92"/>
      <c r="AE615" s="69">
        <v>3</v>
      </c>
      <c r="AF615" s="177" t="s">
        <v>780</v>
      </c>
      <c r="AG615" s="94">
        <v>17</v>
      </c>
      <c r="AH615" s="64" t="s">
        <v>2169</v>
      </c>
      <c r="AI615" s="95"/>
      <c r="AJ615" s="178"/>
      <c r="AK615" s="68"/>
    </row>
    <row r="616" spans="1:37">
      <c r="A616" s="82">
        <v>40784</v>
      </c>
      <c r="B616" s="66" t="s">
        <v>1256</v>
      </c>
      <c r="C616" s="64" t="s">
        <v>395</v>
      </c>
      <c r="D616" s="65">
        <v>0.14583333333333334</v>
      </c>
      <c r="E616" s="66" t="s">
        <v>3501</v>
      </c>
      <c r="F616" s="66" t="s">
        <v>3502</v>
      </c>
      <c r="G616" s="94" t="s">
        <v>3503</v>
      </c>
      <c r="H616" s="94" t="s">
        <v>3504</v>
      </c>
      <c r="I616" s="64">
        <v>1073</v>
      </c>
      <c r="J616" s="65">
        <v>0.19791666666666666</v>
      </c>
      <c r="K616" s="66" t="s">
        <v>3505</v>
      </c>
      <c r="L616" s="66" t="s">
        <v>3506</v>
      </c>
      <c r="M616" s="94" t="s">
        <v>3507</v>
      </c>
      <c r="N616" s="94" t="s">
        <v>3508</v>
      </c>
      <c r="O616" s="64">
        <v>1487</v>
      </c>
      <c r="P616" s="83">
        <v>5.2083333333333315E-2</v>
      </c>
      <c r="Q616" s="84">
        <v>0</v>
      </c>
      <c r="R616" s="85">
        <v>2.2190949640199</v>
      </c>
      <c r="S616" s="86">
        <v>349</v>
      </c>
      <c r="T616" s="87">
        <v>0</v>
      </c>
      <c r="U616" s="88"/>
      <c r="V616" s="66" t="s">
        <v>3468</v>
      </c>
      <c r="W616" s="89">
        <v>0</v>
      </c>
      <c r="X616" s="88"/>
      <c r="Y616" s="183"/>
      <c r="Z616" s="91" t="s">
        <v>95</v>
      </c>
      <c r="AA616" s="66" t="s">
        <v>778</v>
      </c>
      <c r="AB616" s="92">
        <v>5</v>
      </c>
      <c r="AC616" s="69" t="s">
        <v>95</v>
      </c>
      <c r="AD616" s="92"/>
      <c r="AE616" s="69">
        <v>4</v>
      </c>
      <c r="AF616" s="177" t="s">
        <v>780</v>
      </c>
      <c r="AG616" s="94">
        <v>27</v>
      </c>
      <c r="AH616" s="64" t="s">
        <v>2214</v>
      </c>
      <c r="AI616" s="95"/>
      <c r="AJ616" s="99"/>
      <c r="AK616" s="68"/>
    </row>
    <row r="617" spans="1:37">
      <c r="A617" s="82">
        <v>40784</v>
      </c>
      <c r="B617" s="66" t="s">
        <v>3509</v>
      </c>
      <c r="C617" s="64" t="s">
        <v>395</v>
      </c>
      <c r="D617" s="65">
        <v>0.19791666666666666</v>
      </c>
      <c r="E617" s="66" t="s">
        <v>3505</v>
      </c>
      <c r="F617" s="66" t="s">
        <v>3506</v>
      </c>
      <c r="G617" s="94" t="s">
        <v>3507</v>
      </c>
      <c r="H617" s="94" t="s">
        <v>3508</v>
      </c>
      <c r="I617" s="64">
        <v>1487</v>
      </c>
      <c r="J617" s="65">
        <v>0.21875</v>
      </c>
      <c r="K617" s="66" t="s">
        <v>3510</v>
      </c>
      <c r="L617" s="66" t="s">
        <v>3511</v>
      </c>
      <c r="M617" s="94" t="s">
        <v>3512</v>
      </c>
      <c r="N617" s="94" t="s">
        <v>3513</v>
      </c>
      <c r="O617" s="64">
        <v>1962</v>
      </c>
      <c r="P617" s="83">
        <v>2.0833333333333343E-2</v>
      </c>
      <c r="Q617" s="84">
        <v>0</v>
      </c>
      <c r="R617" s="85">
        <v>4.5793263096535091</v>
      </c>
      <c r="S617" s="86">
        <v>354</v>
      </c>
      <c r="T617" s="87">
        <v>3</v>
      </c>
      <c r="U617" s="88"/>
      <c r="V617" s="66" t="s">
        <v>777</v>
      </c>
      <c r="W617" s="89">
        <v>0</v>
      </c>
      <c r="X617" s="88"/>
      <c r="Y617" s="183"/>
      <c r="Z617" s="91" t="s">
        <v>797</v>
      </c>
      <c r="AA617" s="66" t="s">
        <v>778</v>
      </c>
      <c r="AB617" s="92">
        <v>5</v>
      </c>
      <c r="AC617" s="69" t="s">
        <v>95</v>
      </c>
      <c r="AD617" s="92"/>
      <c r="AE617" s="69">
        <v>5</v>
      </c>
      <c r="AF617" s="177" t="s">
        <v>780</v>
      </c>
      <c r="AG617" s="94">
        <v>29</v>
      </c>
      <c r="AH617" s="64" t="s">
        <v>2214</v>
      </c>
      <c r="AI617" s="95"/>
      <c r="AJ617" s="178" t="s">
        <v>3320</v>
      </c>
      <c r="AK617" s="68"/>
    </row>
    <row r="618" spans="1:37">
      <c r="A618" s="82">
        <v>40784</v>
      </c>
      <c r="B618" s="66" t="s">
        <v>454</v>
      </c>
      <c r="C618" s="64" t="s">
        <v>469</v>
      </c>
      <c r="D618" s="65">
        <v>0.23958333333333334</v>
      </c>
      <c r="E618" s="66" t="s">
        <v>3510</v>
      </c>
      <c r="F618" s="66" t="s">
        <v>3511</v>
      </c>
      <c r="G618" s="94" t="s">
        <v>3512</v>
      </c>
      <c r="H618" s="94" t="s">
        <v>3513</v>
      </c>
      <c r="I618" s="64"/>
      <c r="J618" s="65">
        <v>0.25416666666666665</v>
      </c>
      <c r="K618" s="66" t="s">
        <v>3514</v>
      </c>
      <c r="L618" s="66" t="s">
        <v>3515</v>
      </c>
      <c r="M618" s="94" t="s">
        <v>3516</v>
      </c>
      <c r="N618" s="94" t="s">
        <v>3517</v>
      </c>
      <c r="O618" s="64"/>
      <c r="P618" s="83">
        <v>1.4583333333333309E-2</v>
      </c>
      <c r="Q618" s="84">
        <v>0</v>
      </c>
      <c r="R618" s="85">
        <v>1.6544064241451228</v>
      </c>
      <c r="S618" s="86">
        <v>353</v>
      </c>
      <c r="T618" s="87">
        <v>5</v>
      </c>
      <c r="U618" s="88"/>
      <c r="V618" s="66" t="s">
        <v>777</v>
      </c>
      <c r="W618" s="89">
        <v>0</v>
      </c>
      <c r="X618" s="88"/>
      <c r="Y618" s="183"/>
      <c r="Z618" s="98" t="s">
        <v>797</v>
      </c>
      <c r="AA618" s="66" t="s">
        <v>778</v>
      </c>
      <c r="AB618" s="92">
        <v>5</v>
      </c>
      <c r="AC618" s="69" t="s">
        <v>95</v>
      </c>
      <c r="AD618" s="92"/>
      <c r="AE618" s="69">
        <v>5</v>
      </c>
      <c r="AF618" s="177" t="s">
        <v>780</v>
      </c>
      <c r="AG618" s="94">
        <v>23</v>
      </c>
      <c r="AH618" s="64" t="s">
        <v>2214</v>
      </c>
      <c r="AI618" s="95"/>
      <c r="AJ618" s="178" t="s">
        <v>3518</v>
      </c>
      <c r="AK618" s="68"/>
    </row>
    <row r="619" spans="1:37">
      <c r="A619" s="82">
        <v>40784</v>
      </c>
      <c r="B619" s="66" t="s">
        <v>216</v>
      </c>
      <c r="C619" s="64" t="s">
        <v>469</v>
      </c>
      <c r="D619" s="65">
        <v>0.25416666666666665</v>
      </c>
      <c r="E619" s="66" t="s">
        <v>3514</v>
      </c>
      <c r="F619" s="66" t="s">
        <v>3515</v>
      </c>
      <c r="G619" s="94" t="s">
        <v>3516</v>
      </c>
      <c r="H619" s="94" t="s">
        <v>3517</v>
      </c>
      <c r="I619" s="64"/>
      <c r="J619" s="65">
        <v>0.28750000000000003</v>
      </c>
      <c r="K619" s="66" t="s">
        <v>3519</v>
      </c>
      <c r="L619" s="66" t="s">
        <v>3520</v>
      </c>
      <c r="M619" s="94" t="s">
        <v>3521</v>
      </c>
      <c r="N619" s="94" t="s">
        <v>3522</v>
      </c>
      <c r="O619" s="64"/>
      <c r="P619" s="83">
        <v>3.3333333333333381E-2</v>
      </c>
      <c r="Q619" s="84">
        <v>0</v>
      </c>
      <c r="R619" s="85">
        <v>3.8662516937221616</v>
      </c>
      <c r="S619" s="86">
        <v>350</v>
      </c>
      <c r="T619" s="87">
        <v>3</v>
      </c>
      <c r="U619" s="88"/>
      <c r="V619" s="66" t="s">
        <v>777</v>
      </c>
      <c r="W619" s="89">
        <v>0</v>
      </c>
      <c r="X619" s="88"/>
      <c r="Y619" s="183"/>
      <c r="Z619" s="98" t="s">
        <v>95</v>
      </c>
      <c r="AA619" s="66" t="s">
        <v>778</v>
      </c>
      <c r="AB619" s="69">
        <v>5</v>
      </c>
      <c r="AC619" s="92" t="s">
        <v>95</v>
      </c>
      <c r="AD619" s="92"/>
      <c r="AE619" s="69">
        <v>5</v>
      </c>
      <c r="AF619" s="93" t="s">
        <v>780</v>
      </c>
      <c r="AG619" s="94">
        <v>20</v>
      </c>
      <c r="AH619" s="64" t="s">
        <v>2214</v>
      </c>
      <c r="AI619" s="95"/>
      <c r="AJ619" s="178"/>
      <c r="AK619" s="68"/>
    </row>
    <row r="620" spans="1:37">
      <c r="A620" s="82">
        <v>40784</v>
      </c>
      <c r="B620" s="66" t="s">
        <v>3523</v>
      </c>
      <c r="C620" s="64" t="s">
        <v>469</v>
      </c>
      <c r="D620" s="65">
        <v>0.28750000000000003</v>
      </c>
      <c r="E620" s="66" t="s">
        <v>3519</v>
      </c>
      <c r="F620" s="66" t="s">
        <v>3520</v>
      </c>
      <c r="G620" s="94" t="s">
        <v>3521</v>
      </c>
      <c r="H620" s="94" t="s">
        <v>3522</v>
      </c>
      <c r="I620" s="64"/>
      <c r="J620" s="65">
        <v>0.30972222222222223</v>
      </c>
      <c r="K620" s="66" t="s">
        <v>3524</v>
      </c>
      <c r="L620" s="66" t="s">
        <v>3525</v>
      </c>
      <c r="M620" s="94" t="s">
        <v>3526</v>
      </c>
      <c r="N620" s="94" t="s">
        <v>3527</v>
      </c>
      <c r="O620" s="64"/>
      <c r="P620" s="83">
        <v>2.2222222222222199E-2</v>
      </c>
      <c r="Q620" s="84">
        <v>0</v>
      </c>
      <c r="R620" s="85">
        <v>2.8707708307297386</v>
      </c>
      <c r="S620" s="86">
        <v>348</v>
      </c>
      <c r="T620" s="87">
        <v>3</v>
      </c>
      <c r="U620" s="88"/>
      <c r="V620" s="66" t="s">
        <v>3528</v>
      </c>
      <c r="W620" s="89">
        <v>0</v>
      </c>
      <c r="X620" s="88"/>
      <c r="Y620" s="183"/>
      <c r="Z620" s="98" t="s">
        <v>95</v>
      </c>
      <c r="AA620" s="66" t="s">
        <v>1608</v>
      </c>
      <c r="AB620" s="69">
        <v>2</v>
      </c>
      <c r="AC620" s="92" t="s">
        <v>95</v>
      </c>
      <c r="AD620" s="92"/>
      <c r="AE620" s="69">
        <v>5</v>
      </c>
      <c r="AF620" s="93" t="s">
        <v>780</v>
      </c>
      <c r="AG620" s="94">
        <v>20</v>
      </c>
      <c r="AH620" s="64" t="s">
        <v>2214</v>
      </c>
      <c r="AI620" s="95"/>
      <c r="AJ620" s="178" t="s">
        <v>3529</v>
      </c>
      <c r="AK620" s="68"/>
    </row>
    <row r="621" spans="1:37">
      <c r="A621" s="82">
        <v>40785</v>
      </c>
      <c r="B621" s="66" t="s">
        <v>355</v>
      </c>
      <c r="C621" s="64" t="s">
        <v>76</v>
      </c>
      <c r="D621" s="65">
        <v>0.70486111111111116</v>
      </c>
      <c r="E621" s="66" t="s">
        <v>3530</v>
      </c>
      <c r="F621" s="66" t="s">
        <v>3531</v>
      </c>
      <c r="G621" s="94" t="s">
        <v>3532</v>
      </c>
      <c r="H621" s="94" t="s">
        <v>3533</v>
      </c>
      <c r="I621" s="64">
        <v>1255</v>
      </c>
      <c r="J621" s="65">
        <v>0.72638888888888886</v>
      </c>
      <c r="K621" s="66" t="s">
        <v>3534</v>
      </c>
      <c r="L621" s="66" t="s">
        <v>3535</v>
      </c>
      <c r="M621" s="94" t="s">
        <v>3536</v>
      </c>
      <c r="N621" s="94" t="s">
        <v>3537</v>
      </c>
      <c r="O621" s="64">
        <v>1123</v>
      </c>
      <c r="P621" s="83">
        <v>2.1527777777777701E-2</v>
      </c>
      <c r="Q621" s="84">
        <v>0</v>
      </c>
      <c r="R621" s="85">
        <v>4.40760992166412</v>
      </c>
      <c r="S621" s="86">
        <v>114</v>
      </c>
      <c r="T621" s="87">
        <v>5</v>
      </c>
      <c r="U621" s="88"/>
      <c r="V621" s="66" t="s">
        <v>777</v>
      </c>
      <c r="W621" s="89">
        <v>0</v>
      </c>
      <c r="X621" s="88"/>
      <c r="Y621" s="183">
        <v>9</v>
      </c>
      <c r="Z621" s="91" t="s">
        <v>95</v>
      </c>
      <c r="AA621" s="66" t="s">
        <v>778</v>
      </c>
      <c r="AB621" s="69">
        <v>7</v>
      </c>
      <c r="AC621" s="69" t="s">
        <v>95</v>
      </c>
      <c r="AD621" s="92"/>
      <c r="AE621" s="69">
        <v>3</v>
      </c>
      <c r="AF621" s="177" t="s">
        <v>780</v>
      </c>
      <c r="AG621" s="94">
        <v>17</v>
      </c>
      <c r="AH621" s="64" t="s">
        <v>2159</v>
      </c>
      <c r="AI621" s="95"/>
      <c r="AJ621" s="256"/>
      <c r="AK621" s="68"/>
    </row>
    <row r="622" spans="1:37">
      <c r="A622" s="82">
        <v>40785</v>
      </c>
      <c r="B622" s="66" t="s">
        <v>355</v>
      </c>
      <c r="C622" s="64" t="s">
        <v>76</v>
      </c>
      <c r="D622" s="65">
        <v>0.72638888888888886</v>
      </c>
      <c r="E622" s="66" t="s">
        <v>3534</v>
      </c>
      <c r="F622" s="66" t="s">
        <v>3535</v>
      </c>
      <c r="G622" s="94" t="s">
        <v>3536</v>
      </c>
      <c r="H622" s="94" t="s">
        <v>3537</v>
      </c>
      <c r="I622" s="64">
        <v>1123</v>
      </c>
      <c r="J622" s="65">
        <v>0.75416666666666676</v>
      </c>
      <c r="K622" s="66" t="s">
        <v>3538</v>
      </c>
      <c r="L622" s="66" t="s">
        <v>3539</v>
      </c>
      <c r="M622" s="94" t="s">
        <v>3540</v>
      </c>
      <c r="N622" s="94" t="s">
        <v>3541</v>
      </c>
      <c r="O622" s="64">
        <v>2191</v>
      </c>
      <c r="P622" s="83">
        <v>2.7777777777777901E-2</v>
      </c>
      <c r="Q622" s="84">
        <v>2.7777777773735579E-2</v>
      </c>
      <c r="R622" s="85">
        <v>5.8869097193981768</v>
      </c>
      <c r="S622" s="86">
        <v>26</v>
      </c>
      <c r="T622" s="87">
        <v>5</v>
      </c>
      <c r="U622" s="88"/>
      <c r="V622" s="66" t="s">
        <v>2178</v>
      </c>
      <c r="W622" s="89"/>
      <c r="X622" s="88"/>
      <c r="Y622" s="183">
        <v>9</v>
      </c>
      <c r="Z622" s="91" t="s">
        <v>95</v>
      </c>
      <c r="AA622" s="66" t="s">
        <v>778</v>
      </c>
      <c r="AB622" s="69">
        <v>7</v>
      </c>
      <c r="AC622" s="69" t="s">
        <v>95</v>
      </c>
      <c r="AD622" s="92"/>
      <c r="AE622" s="69">
        <v>3</v>
      </c>
      <c r="AF622" s="177" t="s">
        <v>780</v>
      </c>
      <c r="AG622" s="94">
        <v>22</v>
      </c>
      <c r="AH622" s="64" t="s">
        <v>2159</v>
      </c>
      <c r="AI622" s="95"/>
      <c r="AJ622" s="255"/>
      <c r="AK622" s="68"/>
    </row>
    <row r="623" spans="1:37">
      <c r="A623" s="82">
        <v>40785</v>
      </c>
      <c r="B623" s="66" t="s">
        <v>330</v>
      </c>
      <c r="C623" s="64" t="s">
        <v>76</v>
      </c>
      <c r="D623" s="65">
        <v>0.75416666666666676</v>
      </c>
      <c r="E623" s="66" t="s">
        <v>3538</v>
      </c>
      <c r="F623" s="66" t="s">
        <v>3539</v>
      </c>
      <c r="G623" s="94" t="s">
        <v>3540</v>
      </c>
      <c r="H623" s="94" t="s">
        <v>3541</v>
      </c>
      <c r="I623" s="64">
        <v>2191</v>
      </c>
      <c r="J623" s="65">
        <v>0.77708333333333324</v>
      </c>
      <c r="K623" s="66" t="s">
        <v>3542</v>
      </c>
      <c r="L623" s="66" t="s">
        <v>3543</v>
      </c>
      <c r="M623" s="94" t="s">
        <v>3544</v>
      </c>
      <c r="N623" s="94" t="s">
        <v>3545</v>
      </c>
      <c r="O623" s="64">
        <v>2727</v>
      </c>
      <c r="P623" s="83">
        <v>2.2916666666666474E-2</v>
      </c>
      <c r="Q623" s="84">
        <v>2.2916666668606922E-2</v>
      </c>
      <c r="R623" s="85">
        <v>4.4572416010904883</v>
      </c>
      <c r="S623" s="86">
        <v>25</v>
      </c>
      <c r="T623" s="87">
        <v>4</v>
      </c>
      <c r="U623" s="88"/>
      <c r="V623" s="66" t="s">
        <v>1078</v>
      </c>
      <c r="W623" s="89"/>
      <c r="X623" s="88"/>
      <c r="Y623" s="183">
        <v>9</v>
      </c>
      <c r="Z623" s="91" t="s">
        <v>95</v>
      </c>
      <c r="AA623" s="66" t="s">
        <v>778</v>
      </c>
      <c r="AB623" s="69">
        <v>7</v>
      </c>
      <c r="AC623" s="69" t="s">
        <v>95</v>
      </c>
      <c r="AD623" s="92"/>
      <c r="AE623" s="69">
        <v>3</v>
      </c>
      <c r="AF623" s="177" t="s">
        <v>780</v>
      </c>
      <c r="AG623" s="94">
        <v>18</v>
      </c>
      <c r="AH623" s="64" t="s">
        <v>2159</v>
      </c>
      <c r="AI623" s="179"/>
      <c r="AJ623" s="256"/>
      <c r="AK623" s="68"/>
    </row>
    <row r="624" spans="1:37">
      <c r="A624" s="82">
        <v>40785</v>
      </c>
      <c r="B624" s="66" t="s">
        <v>330</v>
      </c>
      <c r="C624" s="64" t="s">
        <v>76</v>
      </c>
      <c r="D624" s="65">
        <v>0.77708333333333324</v>
      </c>
      <c r="E624" s="66" t="s">
        <v>3542</v>
      </c>
      <c r="F624" s="66" t="s">
        <v>3543</v>
      </c>
      <c r="G624" s="94" t="s">
        <v>3544</v>
      </c>
      <c r="H624" s="94" t="s">
        <v>3545</v>
      </c>
      <c r="I624" s="64">
        <v>2727</v>
      </c>
      <c r="J624" s="65">
        <v>0.79166666666666663</v>
      </c>
      <c r="K624" s="66" t="s">
        <v>3546</v>
      </c>
      <c r="L624" s="66" t="s">
        <v>3547</v>
      </c>
      <c r="M624" s="94" t="s">
        <v>3548</v>
      </c>
      <c r="N624" s="94" t="s">
        <v>3549</v>
      </c>
      <c r="O624" s="64">
        <v>2947</v>
      </c>
      <c r="P624" s="83">
        <v>1.4583333333333393E-2</v>
      </c>
      <c r="Q624" s="84">
        <v>1.4583333329937886E-2</v>
      </c>
      <c r="R624" s="85">
        <v>2.6620982199078997</v>
      </c>
      <c r="S624" s="86">
        <v>29</v>
      </c>
      <c r="T624" s="87">
        <v>5</v>
      </c>
      <c r="U624" s="88" t="s">
        <v>3550</v>
      </c>
      <c r="V624" s="66" t="s">
        <v>3551</v>
      </c>
      <c r="W624" s="89">
        <v>36</v>
      </c>
      <c r="X624" s="88">
        <v>6600</v>
      </c>
      <c r="Y624" s="183">
        <v>9</v>
      </c>
      <c r="Z624" s="91" t="s">
        <v>95</v>
      </c>
      <c r="AA624" s="66" t="s">
        <v>778</v>
      </c>
      <c r="AB624" s="69">
        <v>7</v>
      </c>
      <c r="AC624" s="69" t="s">
        <v>95</v>
      </c>
      <c r="AD624" s="92"/>
      <c r="AE624" s="69">
        <v>3</v>
      </c>
      <c r="AF624" s="177" t="s">
        <v>780</v>
      </c>
      <c r="AG624" s="94">
        <v>16</v>
      </c>
      <c r="AH624" s="64" t="s">
        <v>2159</v>
      </c>
      <c r="AI624" s="95"/>
      <c r="AJ624" s="256"/>
      <c r="AK624" s="68"/>
    </row>
    <row r="625" spans="1:37">
      <c r="A625" s="82">
        <v>40785</v>
      </c>
      <c r="B625" s="66" t="s">
        <v>394</v>
      </c>
      <c r="C625" s="64" t="s">
        <v>76</v>
      </c>
      <c r="D625" s="65">
        <v>0.79166666666666663</v>
      </c>
      <c r="E625" s="66" t="s">
        <v>3546</v>
      </c>
      <c r="F625" s="66" t="s">
        <v>3547</v>
      </c>
      <c r="G625" s="94" t="s">
        <v>3548</v>
      </c>
      <c r="H625" s="94" t="s">
        <v>3549</v>
      </c>
      <c r="I625" s="64">
        <v>2947</v>
      </c>
      <c r="J625" s="65">
        <v>0.80972222222222223</v>
      </c>
      <c r="K625" s="66" t="s">
        <v>3552</v>
      </c>
      <c r="L625" s="66" t="s">
        <v>3553</v>
      </c>
      <c r="M625" s="94" t="s">
        <v>3554</v>
      </c>
      <c r="N625" s="94" t="s">
        <v>3555</v>
      </c>
      <c r="O625" s="64">
        <v>3557</v>
      </c>
      <c r="P625" s="83">
        <v>1.8055555555555602E-2</v>
      </c>
      <c r="Q625" s="84">
        <v>1.8055555556202307E-2</v>
      </c>
      <c r="R625" s="85">
        <v>4.1904578991766126</v>
      </c>
      <c r="S625" s="86">
        <v>29</v>
      </c>
      <c r="T625" s="87">
        <v>5</v>
      </c>
      <c r="U625" s="88" t="s">
        <v>3550</v>
      </c>
      <c r="V625" s="66" t="s">
        <v>3551</v>
      </c>
      <c r="W625" s="89">
        <v>36</v>
      </c>
      <c r="X625" s="88">
        <v>6600</v>
      </c>
      <c r="Y625" s="183">
        <v>9</v>
      </c>
      <c r="Z625" s="91" t="s">
        <v>95</v>
      </c>
      <c r="AA625" s="66" t="s">
        <v>778</v>
      </c>
      <c r="AB625" s="69">
        <v>7</v>
      </c>
      <c r="AC625" s="69" t="s">
        <v>1137</v>
      </c>
      <c r="AD625" s="92">
        <v>3</v>
      </c>
      <c r="AE625" s="69">
        <v>3</v>
      </c>
      <c r="AF625" s="177" t="s">
        <v>780</v>
      </c>
      <c r="AG625" s="94">
        <v>15</v>
      </c>
      <c r="AH625" s="64" t="s">
        <v>2159</v>
      </c>
      <c r="AI625" s="95"/>
      <c r="AJ625" s="256"/>
      <c r="AK625" s="68"/>
    </row>
    <row r="626" spans="1:37">
      <c r="A626" s="82">
        <v>40785</v>
      </c>
      <c r="B626" s="66" t="s">
        <v>394</v>
      </c>
      <c r="C626" s="64" t="s">
        <v>76</v>
      </c>
      <c r="D626" s="65">
        <v>0.80972222222222223</v>
      </c>
      <c r="E626" s="66" t="s">
        <v>3552</v>
      </c>
      <c r="F626" s="66" t="s">
        <v>3553</v>
      </c>
      <c r="G626" s="94" t="s">
        <v>3554</v>
      </c>
      <c r="H626" s="94" t="s">
        <v>3555</v>
      </c>
      <c r="I626" s="64">
        <v>3557</v>
      </c>
      <c r="J626" s="65">
        <v>0.83472222222222225</v>
      </c>
      <c r="K626" s="66" t="s">
        <v>3556</v>
      </c>
      <c r="L626" s="66" t="s">
        <v>3557</v>
      </c>
      <c r="M626" s="94" t="s">
        <v>3558</v>
      </c>
      <c r="N626" s="94" t="s">
        <v>3559</v>
      </c>
      <c r="O626" s="64">
        <v>3713</v>
      </c>
      <c r="P626" s="83">
        <v>2.5000000000000022E-2</v>
      </c>
      <c r="Q626" s="84">
        <v>2.5000000001455192E-2</v>
      </c>
      <c r="R626" s="85">
        <v>4.8834489890958519</v>
      </c>
      <c r="S626" s="86">
        <v>31</v>
      </c>
      <c r="T626" s="87">
        <v>5</v>
      </c>
      <c r="U626" s="88" t="s">
        <v>3550</v>
      </c>
      <c r="V626" s="66" t="s">
        <v>3551</v>
      </c>
      <c r="W626" s="89">
        <v>36</v>
      </c>
      <c r="X626" s="88">
        <v>6600</v>
      </c>
      <c r="Y626" s="183">
        <v>9</v>
      </c>
      <c r="Z626" s="91" t="s">
        <v>95</v>
      </c>
      <c r="AA626" s="66" t="s">
        <v>778</v>
      </c>
      <c r="AB626" s="69">
        <v>7</v>
      </c>
      <c r="AC626" s="69" t="s">
        <v>1137</v>
      </c>
      <c r="AD626" s="92">
        <v>3</v>
      </c>
      <c r="AE626" s="69">
        <v>3</v>
      </c>
      <c r="AF626" s="177" t="s">
        <v>780</v>
      </c>
      <c r="AG626" s="94">
        <v>17</v>
      </c>
      <c r="AH626" s="64" t="s">
        <v>2493</v>
      </c>
      <c r="AI626" s="95"/>
      <c r="AJ626" s="256"/>
      <c r="AK626" s="68"/>
    </row>
    <row r="627" spans="1:37">
      <c r="A627" s="82">
        <v>40785</v>
      </c>
      <c r="B627" s="66" t="s">
        <v>2732</v>
      </c>
      <c r="C627" s="64" t="s">
        <v>76</v>
      </c>
      <c r="D627" s="65">
        <v>0.83472222222222225</v>
      </c>
      <c r="E627" s="66" t="s">
        <v>3556</v>
      </c>
      <c r="F627" s="66" t="s">
        <v>3557</v>
      </c>
      <c r="G627" s="94" t="s">
        <v>3558</v>
      </c>
      <c r="H627" s="94" t="s">
        <v>3559</v>
      </c>
      <c r="I627" s="64">
        <v>3713</v>
      </c>
      <c r="J627" s="65">
        <v>0.87152777777777779</v>
      </c>
      <c r="K627" s="66" t="s">
        <v>3560</v>
      </c>
      <c r="L627" s="66" t="s">
        <v>3561</v>
      </c>
      <c r="M627" s="94" t="s">
        <v>3562</v>
      </c>
      <c r="N627" s="94" t="s">
        <v>3563</v>
      </c>
      <c r="O627" s="64">
        <v>3766</v>
      </c>
      <c r="P627" s="83">
        <v>3.6805555555555536E-2</v>
      </c>
      <c r="Q627" s="84">
        <v>3.680555555911269E-2</v>
      </c>
      <c r="R627" s="85">
        <v>7.4268127082286561</v>
      </c>
      <c r="S627" s="86">
        <v>35</v>
      </c>
      <c r="T627" s="87">
        <v>4</v>
      </c>
      <c r="U627" s="88" t="s">
        <v>3550</v>
      </c>
      <c r="V627" s="66" t="s">
        <v>3551</v>
      </c>
      <c r="W627" s="89">
        <v>36</v>
      </c>
      <c r="X627" s="88">
        <v>6600</v>
      </c>
      <c r="Y627" s="183">
        <v>9</v>
      </c>
      <c r="Z627" s="91" t="s">
        <v>95</v>
      </c>
      <c r="AA627" s="66" t="s">
        <v>778</v>
      </c>
      <c r="AB627" s="69">
        <v>7</v>
      </c>
      <c r="AC627" s="69" t="s">
        <v>1137</v>
      </c>
      <c r="AD627" s="92">
        <v>3</v>
      </c>
      <c r="AE627" s="69">
        <v>3</v>
      </c>
      <c r="AF627" s="177" t="s">
        <v>780</v>
      </c>
      <c r="AG627" s="94">
        <v>13</v>
      </c>
      <c r="AH627" s="64" t="s">
        <v>2493</v>
      </c>
      <c r="AI627" s="95"/>
      <c r="AJ627" s="256"/>
      <c r="AK627" s="68"/>
    </row>
    <row r="628" spans="1:37">
      <c r="A628" s="82">
        <v>40785</v>
      </c>
      <c r="B628" s="66" t="s">
        <v>2732</v>
      </c>
      <c r="C628" s="64" t="s">
        <v>76</v>
      </c>
      <c r="D628" s="65">
        <v>0.87152777777777779</v>
      </c>
      <c r="E628" s="66" t="s">
        <v>3560</v>
      </c>
      <c r="F628" s="66" t="s">
        <v>3561</v>
      </c>
      <c r="G628" s="94" t="s">
        <v>3562</v>
      </c>
      <c r="H628" s="94" t="s">
        <v>3563</v>
      </c>
      <c r="I628" s="64">
        <v>3766</v>
      </c>
      <c r="J628" s="65">
        <v>0.87569444444444444</v>
      </c>
      <c r="K628" s="66" t="s">
        <v>3564</v>
      </c>
      <c r="L628" s="66" t="s">
        <v>3565</v>
      </c>
      <c r="M628" s="94" t="s">
        <v>3566</v>
      </c>
      <c r="N628" s="94" t="s">
        <v>3567</v>
      </c>
      <c r="O628" s="64">
        <v>3762</v>
      </c>
      <c r="P628" s="83">
        <v>4.1666666666666519E-3</v>
      </c>
      <c r="Q628" s="84">
        <v>4.166666665696539E-3</v>
      </c>
      <c r="R628" s="85">
        <v>0.90379340283960297</v>
      </c>
      <c r="S628" s="86">
        <v>35</v>
      </c>
      <c r="T628" s="87">
        <v>4</v>
      </c>
      <c r="U628" s="88" t="s">
        <v>3550</v>
      </c>
      <c r="V628" s="66" t="s">
        <v>3551</v>
      </c>
      <c r="W628" s="89">
        <v>36</v>
      </c>
      <c r="X628" s="88">
        <v>6600</v>
      </c>
      <c r="Y628" s="183">
        <v>9</v>
      </c>
      <c r="Z628" s="91" t="s">
        <v>95</v>
      </c>
      <c r="AA628" s="66" t="s">
        <v>778</v>
      </c>
      <c r="AB628" s="69">
        <v>7</v>
      </c>
      <c r="AC628" s="69" t="s">
        <v>1137</v>
      </c>
      <c r="AD628" s="92">
        <v>3</v>
      </c>
      <c r="AE628" s="69">
        <v>3</v>
      </c>
      <c r="AF628" s="177" t="s">
        <v>780</v>
      </c>
      <c r="AG628" s="94">
        <v>11</v>
      </c>
      <c r="AH628" s="64" t="s">
        <v>2493</v>
      </c>
      <c r="AI628" s="95"/>
      <c r="AJ628" s="255"/>
      <c r="AK628" s="68"/>
    </row>
    <row r="629" spans="1:37">
      <c r="A629" s="82">
        <v>40785</v>
      </c>
      <c r="B629" s="66" t="s">
        <v>181</v>
      </c>
      <c r="C629" s="64" t="s">
        <v>76</v>
      </c>
      <c r="D629" s="65">
        <v>0.87569444444444444</v>
      </c>
      <c r="E629" s="66" t="s">
        <v>3564</v>
      </c>
      <c r="F629" s="66" t="s">
        <v>3565</v>
      </c>
      <c r="G629" s="94" t="s">
        <v>3566</v>
      </c>
      <c r="H629" s="94" t="s">
        <v>3567</v>
      </c>
      <c r="I629" s="64">
        <v>3762</v>
      </c>
      <c r="J629" s="65">
        <v>0.89583333333333337</v>
      </c>
      <c r="K629" s="66" t="s">
        <v>3568</v>
      </c>
      <c r="L629" s="66" t="s">
        <v>3569</v>
      </c>
      <c r="M629" s="94" t="s">
        <v>3570</v>
      </c>
      <c r="N629" s="94" t="s">
        <v>3571</v>
      </c>
      <c r="O629" s="64">
        <v>3772</v>
      </c>
      <c r="P629" s="83">
        <v>2.0138888888888928E-2</v>
      </c>
      <c r="Q629" s="84">
        <v>2.0138888889050577E-2</v>
      </c>
      <c r="R629" s="85">
        <v>4.1595682855562872</v>
      </c>
      <c r="S629" s="86">
        <v>38</v>
      </c>
      <c r="T629" s="87">
        <v>5</v>
      </c>
      <c r="U629" s="88" t="s">
        <v>3550</v>
      </c>
      <c r="V629" s="66" t="s">
        <v>3551</v>
      </c>
      <c r="W629" s="89">
        <v>36</v>
      </c>
      <c r="X629" s="88">
        <v>6600</v>
      </c>
      <c r="Y629" s="183">
        <v>9</v>
      </c>
      <c r="Z629" s="91" t="s">
        <v>95</v>
      </c>
      <c r="AA629" s="66" t="s">
        <v>778</v>
      </c>
      <c r="AB629" s="69">
        <v>7</v>
      </c>
      <c r="AC629" s="69" t="s">
        <v>1137</v>
      </c>
      <c r="AD629" s="92">
        <v>3</v>
      </c>
      <c r="AE629" s="69">
        <v>3</v>
      </c>
      <c r="AF629" s="93" t="s">
        <v>780</v>
      </c>
      <c r="AG629" s="94">
        <v>15</v>
      </c>
      <c r="AH629" s="64" t="s">
        <v>2159</v>
      </c>
      <c r="AI629" s="95"/>
      <c r="AJ629" s="255"/>
      <c r="AK629" s="68"/>
    </row>
    <row r="630" spans="1:37">
      <c r="A630" s="82">
        <v>40785</v>
      </c>
      <c r="B630" s="66" t="s">
        <v>181</v>
      </c>
      <c r="C630" s="64" t="s">
        <v>76</v>
      </c>
      <c r="D630" s="65">
        <v>0.89583333333333337</v>
      </c>
      <c r="E630" s="66" t="s">
        <v>3568</v>
      </c>
      <c r="F630" s="66" t="s">
        <v>3569</v>
      </c>
      <c r="G630" s="94" t="s">
        <v>3570</v>
      </c>
      <c r="H630" s="94" t="s">
        <v>3571</v>
      </c>
      <c r="I630" s="64">
        <v>3772</v>
      </c>
      <c r="J630" s="65">
        <v>0.9145833333333333</v>
      </c>
      <c r="K630" s="66" t="s">
        <v>3572</v>
      </c>
      <c r="L630" s="66" t="s">
        <v>3573</v>
      </c>
      <c r="M630" s="94" t="s">
        <v>3574</v>
      </c>
      <c r="N630" s="94" t="s">
        <v>3575</v>
      </c>
      <c r="O630" s="64">
        <v>3813</v>
      </c>
      <c r="P630" s="83">
        <v>1.8749999999999933E-2</v>
      </c>
      <c r="Q630" s="84">
        <v>1.8749999995634425E-2</v>
      </c>
      <c r="R630" s="85">
        <v>3.6730726970558774</v>
      </c>
      <c r="S630" s="86">
        <v>37</v>
      </c>
      <c r="T630" s="87">
        <v>5</v>
      </c>
      <c r="U630" s="88" t="s">
        <v>3550</v>
      </c>
      <c r="V630" s="66" t="s">
        <v>3551</v>
      </c>
      <c r="W630" s="89">
        <v>36</v>
      </c>
      <c r="X630" s="88">
        <v>6600</v>
      </c>
      <c r="Y630" s="183">
        <v>9</v>
      </c>
      <c r="Z630" s="91" t="s">
        <v>95</v>
      </c>
      <c r="AA630" s="66" t="s">
        <v>778</v>
      </c>
      <c r="AB630" s="69">
        <v>7</v>
      </c>
      <c r="AC630" s="69" t="s">
        <v>1137</v>
      </c>
      <c r="AD630" s="92">
        <v>3</v>
      </c>
      <c r="AE630" s="69">
        <v>3</v>
      </c>
      <c r="AF630" s="93" t="s">
        <v>780</v>
      </c>
      <c r="AG630" s="94">
        <v>13</v>
      </c>
      <c r="AH630" s="64" t="s">
        <v>2159</v>
      </c>
      <c r="AI630" s="95"/>
      <c r="AJ630" s="256"/>
      <c r="AK630" s="68"/>
    </row>
    <row r="631" spans="1:37">
      <c r="A631" s="82">
        <v>40785</v>
      </c>
      <c r="B631" s="66" t="s">
        <v>181</v>
      </c>
      <c r="C631" s="64" t="s">
        <v>76</v>
      </c>
      <c r="D631" s="65">
        <v>0.9145833333333333</v>
      </c>
      <c r="E631" s="66" t="s">
        <v>3572</v>
      </c>
      <c r="F631" s="66" t="s">
        <v>3573</v>
      </c>
      <c r="G631" s="94" t="s">
        <v>3574</v>
      </c>
      <c r="H631" s="94" t="s">
        <v>3575</v>
      </c>
      <c r="I631" s="64">
        <v>3813</v>
      </c>
      <c r="J631" s="65">
        <v>0.93611111111111101</v>
      </c>
      <c r="K631" s="66" t="s">
        <v>3576</v>
      </c>
      <c r="L631" s="66" t="s">
        <v>3577</v>
      </c>
      <c r="M631" s="94" t="s">
        <v>3578</v>
      </c>
      <c r="N631" s="94" t="s">
        <v>3579</v>
      </c>
      <c r="O631" s="64">
        <v>3836</v>
      </c>
      <c r="P631" s="83">
        <v>2.1527777777777701E-2</v>
      </c>
      <c r="Q631" s="84">
        <v>2.1527777782466728E-2</v>
      </c>
      <c r="R631" s="85">
        <v>4.9169576989433166</v>
      </c>
      <c r="S631" s="86">
        <v>38</v>
      </c>
      <c r="T631" s="87">
        <v>5</v>
      </c>
      <c r="U631" s="88" t="s">
        <v>3550</v>
      </c>
      <c r="V631" s="66" t="s">
        <v>3551</v>
      </c>
      <c r="W631" s="89">
        <v>36</v>
      </c>
      <c r="X631" s="88">
        <v>6160</v>
      </c>
      <c r="Y631" s="90">
        <v>9</v>
      </c>
      <c r="Z631" s="91" t="s">
        <v>95</v>
      </c>
      <c r="AA631" s="66" t="s">
        <v>778</v>
      </c>
      <c r="AB631" s="69">
        <v>7</v>
      </c>
      <c r="AC631" s="69" t="s">
        <v>1137</v>
      </c>
      <c r="AD631" s="92">
        <v>3</v>
      </c>
      <c r="AE631" s="69">
        <v>3</v>
      </c>
      <c r="AF631" s="93" t="s">
        <v>780</v>
      </c>
      <c r="AG631" s="94">
        <v>12</v>
      </c>
      <c r="AH631" s="64" t="s">
        <v>2159</v>
      </c>
      <c r="AI631" s="95"/>
      <c r="AJ631" s="255"/>
      <c r="AK631" s="68"/>
    </row>
    <row r="632" spans="1:37">
      <c r="A632" s="82">
        <v>40785</v>
      </c>
      <c r="B632" s="66" t="s">
        <v>181</v>
      </c>
      <c r="C632" s="64" t="s">
        <v>76</v>
      </c>
      <c r="D632" s="65">
        <v>0.93611111111111101</v>
      </c>
      <c r="E632" s="66" t="s">
        <v>3576</v>
      </c>
      <c r="F632" s="66" t="s">
        <v>3577</v>
      </c>
      <c r="G632" s="94" t="s">
        <v>3578</v>
      </c>
      <c r="H632" s="94" t="s">
        <v>3579</v>
      </c>
      <c r="I632" s="64">
        <v>3836</v>
      </c>
      <c r="J632" s="65">
        <v>0.95833333333333337</v>
      </c>
      <c r="K632" s="66" t="s">
        <v>3580</v>
      </c>
      <c r="L632" s="66" t="s">
        <v>3581</v>
      </c>
      <c r="M632" s="94" t="s">
        <v>3582</v>
      </c>
      <c r="N632" s="94" t="s">
        <v>3583</v>
      </c>
      <c r="O632" s="64">
        <v>3845</v>
      </c>
      <c r="P632" s="83">
        <v>2.2222222222222365E-2</v>
      </c>
      <c r="Q632" s="84">
        <v>2.2222222221898846E-2</v>
      </c>
      <c r="R632" s="85">
        <v>5.1405617982894061</v>
      </c>
      <c r="S632" s="86">
        <v>36</v>
      </c>
      <c r="T632" s="87">
        <v>5</v>
      </c>
      <c r="U632" s="88" t="s">
        <v>3550</v>
      </c>
      <c r="V632" s="66" t="s">
        <v>3551</v>
      </c>
      <c r="W632" s="89">
        <v>36</v>
      </c>
      <c r="X632" s="88">
        <v>6160</v>
      </c>
      <c r="Y632" s="90">
        <v>9</v>
      </c>
      <c r="Z632" s="91" t="s">
        <v>95</v>
      </c>
      <c r="AA632" s="66" t="s">
        <v>778</v>
      </c>
      <c r="AB632" s="69">
        <v>7</v>
      </c>
      <c r="AC632" s="69" t="s">
        <v>1137</v>
      </c>
      <c r="AD632" s="92">
        <v>3</v>
      </c>
      <c r="AE632" s="69">
        <v>3</v>
      </c>
      <c r="AF632" s="93" t="s">
        <v>780</v>
      </c>
      <c r="AG632" s="94">
        <v>12</v>
      </c>
      <c r="AH632" s="64" t="s">
        <v>2159</v>
      </c>
      <c r="AI632" s="95"/>
      <c r="AJ632" s="255"/>
      <c r="AK632" s="68"/>
    </row>
    <row r="633" spans="1:37">
      <c r="A633" s="82">
        <v>40785</v>
      </c>
      <c r="B633" s="66" t="s">
        <v>147</v>
      </c>
      <c r="C633" s="64" t="s">
        <v>76</v>
      </c>
      <c r="D633" s="65">
        <v>0.95833333333333337</v>
      </c>
      <c r="E633" s="66" t="s">
        <v>3580</v>
      </c>
      <c r="F633" s="66" t="s">
        <v>3581</v>
      </c>
      <c r="G633" s="94" t="s">
        <v>3582</v>
      </c>
      <c r="H633" s="94" t="s">
        <v>3583</v>
      </c>
      <c r="I633" s="64">
        <v>3845</v>
      </c>
      <c r="J633" s="65">
        <v>0.97916666666666663</v>
      </c>
      <c r="K633" s="66" t="s">
        <v>3584</v>
      </c>
      <c r="L633" s="66" t="s">
        <v>3585</v>
      </c>
      <c r="M633" s="94" t="s">
        <v>3586</v>
      </c>
      <c r="N633" s="94" t="s">
        <v>3587</v>
      </c>
      <c r="O633" s="64">
        <v>3837</v>
      </c>
      <c r="P633" s="83">
        <v>2.0833333333333259E-2</v>
      </c>
      <c r="Q633" s="84">
        <v>6.9444443943211809E-4</v>
      </c>
      <c r="R633" s="85">
        <v>3.9801256036460591</v>
      </c>
      <c r="S633" s="86">
        <v>33</v>
      </c>
      <c r="T633" s="87">
        <v>5</v>
      </c>
      <c r="U633" s="88" t="s">
        <v>3550</v>
      </c>
      <c r="V633" s="66" t="s">
        <v>3551</v>
      </c>
      <c r="W633" s="89">
        <v>36</v>
      </c>
      <c r="X633" s="88">
        <v>6160</v>
      </c>
      <c r="Y633" s="90">
        <v>9</v>
      </c>
      <c r="Z633" s="91" t="s">
        <v>95</v>
      </c>
      <c r="AA633" s="66" t="s">
        <v>778</v>
      </c>
      <c r="AB633" s="69">
        <v>7</v>
      </c>
      <c r="AC633" s="69" t="s">
        <v>1137</v>
      </c>
      <c r="AD633" s="92">
        <v>4</v>
      </c>
      <c r="AE633" s="69">
        <v>3</v>
      </c>
      <c r="AF633" s="93" t="s">
        <v>780</v>
      </c>
      <c r="AG633" s="94">
        <v>9</v>
      </c>
      <c r="AH633" s="64" t="s">
        <v>2159</v>
      </c>
      <c r="AI633" s="95"/>
      <c r="AJ633" s="255"/>
      <c r="AK633" s="68"/>
    </row>
    <row r="634" spans="1:37">
      <c r="A634" s="82">
        <v>40785</v>
      </c>
      <c r="B634" s="66" t="s">
        <v>147</v>
      </c>
      <c r="C634" s="64" t="s">
        <v>76</v>
      </c>
      <c r="D634" s="65">
        <v>0.97916666666666663</v>
      </c>
      <c r="E634" s="66" t="s">
        <v>3584</v>
      </c>
      <c r="F634" s="66" t="s">
        <v>3585</v>
      </c>
      <c r="G634" s="94" t="s">
        <v>3586</v>
      </c>
      <c r="H634" s="94" t="s">
        <v>3587</v>
      </c>
      <c r="I634" s="64">
        <v>3837</v>
      </c>
      <c r="J634" s="65">
        <v>0.99930555555555556</v>
      </c>
      <c r="K634" s="66" t="s">
        <v>3588</v>
      </c>
      <c r="L634" s="66" t="s">
        <v>3589</v>
      </c>
      <c r="M634" s="94" t="s">
        <v>3590</v>
      </c>
      <c r="N634" s="94" t="s">
        <v>3591</v>
      </c>
      <c r="O634" s="64">
        <v>3846</v>
      </c>
      <c r="P634" s="83">
        <v>2.0138888888888928E-2</v>
      </c>
      <c r="Q634" s="84">
        <v>0</v>
      </c>
      <c r="R634" s="85">
        <v>3.3611227332788136</v>
      </c>
      <c r="S634" s="86">
        <v>48</v>
      </c>
      <c r="T634" s="87">
        <v>4</v>
      </c>
      <c r="U634" s="88"/>
      <c r="V634" s="66" t="s">
        <v>2502</v>
      </c>
      <c r="W634" s="89">
        <v>0</v>
      </c>
      <c r="X634" s="88"/>
      <c r="Y634" s="90"/>
      <c r="Z634" s="91" t="s">
        <v>95</v>
      </c>
      <c r="AA634" s="66" t="s">
        <v>778</v>
      </c>
      <c r="AB634" s="69">
        <v>7</v>
      </c>
      <c r="AC634" s="69" t="s">
        <v>1137</v>
      </c>
      <c r="AD634" s="92">
        <v>5</v>
      </c>
      <c r="AE634" s="69">
        <v>3</v>
      </c>
      <c r="AF634" s="93" t="s">
        <v>780</v>
      </c>
      <c r="AG634" s="94">
        <v>7</v>
      </c>
      <c r="AH634" s="64" t="s">
        <v>2159</v>
      </c>
      <c r="AI634" s="95"/>
      <c r="AJ634" s="256"/>
      <c r="AK634" s="68"/>
    </row>
    <row r="635" spans="1:37">
      <c r="A635" s="82">
        <v>40786</v>
      </c>
      <c r="B635" s="66" t="s">
        <v>137</v>
      </c>
      <c r="C635" s="64" t="s">
        <v>76</v>
      </c>
      <c r="D635" s="65">
        <v>0</v>
      </c>
      <c r="E635" s="66" t="s">
        <v>3588</v>
      </c>
      <c r="F635" s="66" t="s">
        <v>3589</v>
      </c>
      <c r="G635" s="94" t="s">
        <v>3590</v>
      </c>
      <c r="H635" s="94" t="s">
        <v>3591</v>
      </c>
      <c r="I635" s="64">
        <v>3846</v>
      </c>
      <c r="J635" s="65">
        <v>2.0833333333333332E-2</v>
      </c>
      <c r="K635" s="66" t="s">
        <v>3592</v>
      </c>
      <c r="L635" s="66" t="s">
        <v>3593</v>
      </c>
      <c r="M635" s="94" t="s">
        <v>3594</v>
      </c>
      <c r="N635" s="94" t="s">
        <v>3595</v>
      </c>
      <c r="O635" s="64">
        <v>3833</v>
      </c>
      <c r="P635" s="83">
        <v>2.0833333333333332E-2</v>
      </c>
      <c r="Q635" s="84">
        <v>0</v>
      </c>
      <c r="R635" s="85">
        <v>4.2647605875905219</v>
      </c>
      <c r="S635" s="86">
        <v>47</v>
      </c>
      <c r="T635" s="87">
        <v>4</v>
      </c>
      <c r="U635" s="88"/>
      <c r="V635" s="66" t="s">
        <v>2502</v>
      </c>
      <c r="W635" s="89">
        <v>0</v>
      </c>
      <c r="X635" s="88"/>
      <c r="Y635" s="90"/>
      <c r="Z635" s="91" t="s">
        <v>95</v>
      </c>
      <c r="AA635" s="66" t="s">
        <v>778</v>
      </c>
      <c r="AB635" s="69">
        <v>7</v>
      </c>
      <c r="AC635" s="69" t="s">
        <v>1137</v>
      </c>
      <c r="AD635" s="92">
        <v>5</v>
      </c>
      <c r="AE635" s="69">
        <v>3</v>
      </c>
      <c r="AF635" s="93" t="s">
        <v>780</v>
      </c>
      <c r="AG635" s="94">
        <v>11</v>
      </c>
      <c r="AH635" s="64" t="s">
        <v>2159</v>
      </c>
      <c r="AI635" s="95"/>
      <c r="AJ635" s="255"/>
      <c r="AK635" s="68"/>
    </row>
    <row r="636" spans="1:37">
      <c r="A636" s="82">
        <v>40786</v>
      </c>
      <c r="B636" s="66" t="s">
        <v>137</v>
      </c>
      <c r="C636" s="64" t="s">
        <v>76</v>
      </c>
      <c r="D636" s="65">
        <v>2.0833333333333332E-2</v>
      </c>
      <c r="E636" s="66" t="s">
        <v>3592</v>
      </c>
      <c r="F636" s="66" t="s">
        <v>3593</v>
      </c>
      <c r="G636" s="94" t="s">
        <v>3594</v>
      </c>
      <c r="H636" s="94" t="s">
        <v>3595</v>
      </c>
      <c r="I636" s="64">
        <v>3833</v>
      </c>
      <c r="J636" s="65">
        <v>4.1666666666666664E-2</v>
      </c>
      <c r="K636" s="66" t="s">
        <v>3596</v>
      </c>
      <c r="L636" s="66" t="s">
        <v>3597</v>
      </c>
      <c r="M636" s="94" t="s">
        <v>3598</v>
      </c>
      <c r="N636" s="94" t="s">
        <v>3599</v>
      </c>
      <c r="O636" s="64">
        <v>3839</v>
      </c>
      <c r="P636" s="83">
        <v>2.0833333333333332E-2</v>
      </c>
      <c r="Q636" s="84">
        <v>0</v>
      </c>
      <c r="R636" s="85">
        <v>3.4135063914058481</v>
      </c>
      <c r="S636" s="86">
        <v>46</v>
      </c>
      <c r="T636" s="87">
        <v>4</v>
      </c>
      <c r="U636" s="88"/>
      <c r="V636" s="66" t="s">
        <v>2502</v>
      </c>
      <c r="W636" s="89">
        <v>0</v>
      </c>
      <c r="X636" s="88"/>
      <c r="Y636" s="90"/>
      <c r="Z636" s="91" t="s">
        <v>95</v>
      </c>
      <c r="AA636" s="66" t="s">
        <v>778</v>
      </c>
      <c r="AB636" s="69">
        <v>7</v>
      </c>
      <c r="AC636" s="69" t="s">
        <v>1137</v>
      </c>
      <c r="AD636" s="92">
        <v>5</v>
      </c>
      <c r="AE636" s="69">
        <v>3</v>
      </c>
      <c r="AF636" s="93" t="s">
        <v>780</v>
      </c>
      <c r="AG636" s="94">
        <v>8</v>
      </c>
      <c r="AH636" s="64" t="s">
        <v>2493</v>
      </c>
      <c r="AI636" s="95"/>
      <c r="AJ636" s="178"/>
      <c r="AK636" s="68"/>
    </row>
    <row r="637" spans="1:37">
      <c r="A637" s="82">
        <v>40786</v>
      </c>
      <c r="B637" s="66" t="s">
        <v>147</v>
      </c>
      <c r="C637" s="64" t="s">
        <v>76</v>
      </c>
      <c r="D637" s="65">
        <v>4.1666666666666664E-2</v>
      </c>
      <c r="E637" s="66" t="s">
        <v>3596</v>
      </c>
      <c r="F637" s="66" t="s">
        <v>3597</v>
      </c>
      <c r="G637" s="94" t="s">
        <v>3598</v>
      </c>
      <c r="H637" s="94" t="s">
        <v>3599</v>
      </c>
      <c r="I637" s="64">
        <v>3839</v>
      </c>
      <c r="J637" s="65">
        <v>6.25E-2</v>
      </c>
      <c r="K637" s="66" t="s">
        <v>3600</v>
      </c>
      <c r="L637" s="66" t="s">
        <v>3601</v>
      </c>
      <c r="M637" s="94" t="s">
        <v>3602</v>
      </c>
      <c r="N637" s="94" t="s">
        <v>3603</v>
      </c>
      <c r="O637" s="64">
        <v>3838</v>
      </c>
      <c r="P637" s="83">
        <v>2.0833333333333336E-2</v>
      </c>
      <c r="Q637" s="84">
        <v>0</v>
      </c>
      <c r="R637" s="85">
        <v>2.8688661920313114</v>
      </c>
      <c r="S637" s="86">
        <v>46</v>
      </c>
      <c r="T637" s="87">
        <v>4</v>
      </c>
      <c r="U637" s="88"/>
      <c r="V637" s="66" t="s">
        <v>2502</v>
      </c>
      <c r="W637" s="89">
        <v>0</v>
      </c>
      <c r="X637" s="88"/>
      <c r="Y637" s="90"/>
      <c r="Z637" s="91" t="s">
        <v>95</v>
      </c>
      <c r="AA637" s="66" t="s">
        <v>778</v>
      </c>
      <c r="AB637" s="69">
        <v>7</v>
      </c>
      <c r="AC637" s="69" t="s">
        <v>1137</v>
      </c>
      <c r="AD637" s="92">
        <v>5</v>
      </c>
      <c r="AE637" s="69">
        <v>3</v>
      </c>
      <c r="AF637" s="93" t="s">
        <v>780</v>
      </c>
      <c r="AG637" s="94">
        <v>11</v>
      </c>
      <c r="AH637" s="64" t="s">
        <v>2493</v>
      </c>
      <c r="AI637" s="95"/>
      <c r="AJ637" s="178"/>
      <c r="AK637" s="68"/>
    </row>
    <row r="638" spans="1:37">
      <c r="A638" s="82">
        <v>40786</v>
      </c>
      <c r="B638" s="66" t="s">
        <v>147</v>
      </c>
      <c r="C638" s="64" t="s">
        <v>76</v>
      </c>
      <c r="D638" s="65">
        <v>6.25E-2</v>
      </c>
      <c r="E638" s="66" t="s">
        <v>3600</v>
      </c>
      <c r="F638" s="66" t="s">
        <v>3601</v>
      </c>
      <c r="G638" s="94" t="s">
        <v>3602</v>
      </c>
      <c r="H638" s="94" t="s">
        <v>3603</v>
      </c>
      <c r="I638" s="64">
        <v>3838</v>
      </c>
      <c r="J638" s="65">
        <v>8.1250000000000003E-2</v>
      </c>
      <c r="K638" s="66" t="s">
        <v>3604</v>
      </c>
      <c r="L638" s="66" t="s">
        <v>3605</v>
      </c>
      <c r="M638" s="94" t="s">
        <v>3606</v>
      </c>
      <c r="N638" s="94" t="s">
        <v>3607</v>
      </c>
      <c r="O638" s="64">
        <v>3875</v>
      </c>
      <c r="P638" s="83">
        <v>1.8750000000000003E-2</v>
      </c>
      <c r="Q638" s="84">
        <v>0</v>
      </c>
      <c r="R638" s="85">
        <v>1.8253944625350669</v>
      </c>
      <c r="S638" s="86">
        <v>47</v>
      </c>
      <c r="T638" s="87">
        <v>3</v>
      </c>
      <c r="U638" s="88"/>
      <c r="V638" s="66" t="s">
        <v>2502</v>
      </c>
      <c r="W638" s="89">
        <v>0</v>
      </c>
      <c r="X638" s="88"/>
      <c r="Y638" s="90"/>
      <c r="Z638" s="91" t="s">
        <v>95</v>
      </c>
      <c r="AA638" s="66" t="s">
        <v>778</v>
      </c>
      <c r="AB638" s="69">
        <v>7</v>
      </c>
      <c r="AC638" s="69" t="s">
        <v>1137</v>
      </c>
      <c r="AD638" s="92">
        <v>5</v>
      </c>
      <c r="AE638" s="69">
        <v>3</v>
      </c>
      <c r="AF638" s="93" t="s">
        <v>780</v>
      </c>
      <c r="AG638" s="94">
        <v>6</v>
      </c>
      <c r="AH638" s="64" t="s">
        <v>875</v>
      </c>
      <c r="AI638" s="95"/>
      <c r="AJ638" s="178" t="s">
        <v>3608</v>
      </c>
      <c r="AK638" s="68"/>
    </row>
    <row r="639" spans="1:37">
      <c r="A639" s="82">
        <v>40786</v>
      </c>
      <c r="B639" s="66" t="s">
        <v>147</v>
      </c>
      <c r="C639" s="64" t="s">
        <v>76</v>
      </c>
      <c r="D639" s="65">
        <v>8.1250000000000003E-2</v>
      </c>
      <c r="E639" s="66" t="s">
        <v>3604</v>
      </c>
      <c r="F639" s="66" t="s">
        <v>3605</v>
      </c>
      <c r="G639" s="94" t="s">
        <v>3606</v>
      </c>
      <c r="H639" s="94" t="s">
        <v>3607</v>
      </c>
      <c r="I639" s="64">
        <v>3875</v>
      </c>
      <c r="J639" s="65">
        <v>0.10486111111111111</v>
      </c>
      <c r="K639" s="66" t="s">
        <v>3609</v>
      </c>
      <c r="L639" s="66" t="s">
        <v>3610</v>
      </c>
      <c r="M639" s="94" t="s">
        <v>3611</v>
      </c>
      <c r="N639" s="94" t="s">
        <v>3612</v>
      </c>
      <c r="O639" s="64">
        <v>3837</v>
      </c>
      <c r="P639" s="83">
        <v>2.361111111111111E-2</v>
      </c>
      <c r="Q639" s="84">
        <v>0</v>
      </c>
      <c r="R639" s="85">
        <v>2.2007174931034981</v>
      </c>
      <c r="S639" s="86">
        <v>47</v>
      </c>
      <c r="T639" s="87">
        <v>3</v>
      </c>
      <c r="U639" s="88"/>
      <c r="V639" s="66" t="s">
        <v>2502</v>
      </c>
      <c r="W639" s="89">
        <v>0</v>
      </c>
      <c r="X639" s="88"/>
      <c r="Y639" s="90"/>
      <c r="Z639" s="91" t="s">
        <v>95</v>
      </c>
      <c r="AA639" s="66" t="s">
        <v>778</v>
      </c>
      <c r="AB639" s="69">
        <v>7</v>
      </c>
      <c r="AC639" s="69" t="s">
        <v>1137</v>
      </c>
      <c r="AD639" s="92">
        <v>6</v>
      </c>
      <c r="AE639" s="69">
        <v>3</v>
      </c>
      <c r="AF639" s="93" t="s">
        <v>780</v>
      </c>
      <c r="AG639" s="94">
        <v>6</v>
      </c>
      <c r="AH639" s="64" t="s">
        <v>875</v>
      </c>
      <c r="AI639" s="95"/>
      <c r="AJ639" s="99"/>
      <c r="AK639" s="68"/>
    </row>
    <row r="640" spans="1:37">
      <c r="A640" s="82">
        <v>40786</v>
      </c>
      <c r="B640" s="66" t="s">
        <v>147</v>
      </c>
      <c r="C640" s="64" t="s">
        <v>76</v>
      </c>
      <c r="D640" s="65">
        <v>0.10486111111111111</v>
      </c>
      <c r="E640" s="66" t="s">
        <v>3609</v>
      </c>
      <c r="F640" s="66" t="s">
        <v>3610</v>
      </c>
      <c r="G640" s="94" t="s">
        <v>3611</v>
      </c>
      <c r="H640" s="94" t="s">
        <v>3612</v>
      </c>
      <c r="I640" s="64">
        <v>3837</v>
      </c>
      <c r="J640" s="65">
        <v>0.12152777777777778</v>
      </c>
      <c r="K640" s="66" t="s">
        <v>3613</v>
      </c>
      <c r="L640" s="66" t="s">
        <v>3614</v>
      </c>
      <c r="M640" s="94" t="s">
        <v>3615</v>
      </c>
      <c r="N640" s="94" t="s">
        <v>3616</v>
      </c>
      <c r="O640" s="64">
        <v>3837</v>
      </c>
      <c r="P640" s="83">
        <v>1.6666666666666663E-2</v>
      </c>
      <c r="Q640" s="84">
        <v>0</v>
      </c>
      <c r="R640" s="85">
        <v>1.7426347957909369</v>
      </c>
      <c r="S640" s="86">
        <v>46</v>
      </c>
      <c r="T640" s="87">
        <v>2</v>
      </c>
      <c r="U640" s="88"/>
      <c r="V640" s="66" t="s">
        <v>2502</v>
      </c>
      <c r="W640" s="89">
        <v>0</v>
      </c>
      <c r="X640" s="88"/>
      <c r="Y640" s="90"/>
      <c r="Z640" s="91" t="s">
        <v>95</v>
      </c>
      <c r="AA640" s="66" t="s">
        <v>778</v>
      </c>
      <c r="AB640" s="69">
        <v>7</v>
      </c>
      <c r="AC640" s="69" t="s">
        <v>1137</v>
      </c>
      <c r="AD640" s="92">
        <v>6</v>
      </c>
      <c r="AE640" s="69">
        <v>3</v>
      </c>
      <c r="AF640" s="93" t="s">
        <v>780</v>
      </c>
      <c r="AG640" s="94">
        <v>7</v>
      </c>
      <c r="AH640" s="64" t="s">
        <v>875</v>
      </c>
      <c r="AI640" s="95"/>
      <c r="AJ640" s="99"/>
      <c r="AK640" s="68"/>
    </row>
    <row r="641" spans="1:37">
      <c r="A641" s="82">
        <v>40786</v>
      </c>
      <c r="B641" s="66" t="s">
        <v>1256</v>
      </c>
      <c r="C641" s="64" t="s">
        <v>76</v>
      </c>
      <c r="D641" s="65">
        <v>0.125</v>
      </c>
      <c r="E641" s="66" t="s">
        <v>3613</v>
      </c>
      <c r="F641" s="66" t="s">
        <v>3614</v>
      </c>
      <c r="G641" s="94" t="s">
        <v>3615</v>
      </c>
      <c r="H641" s="94" t="s">
        <v>3616</v>
      </c>
      <c r="I641" s="64">
        <v>3836</v>
      </c>
      <c r="J641" s="65">
        <v>0.14583333333333334</v>
      </c>
      <c r="K641" s="66" t="s">
        <v>3617</v>
      </c>
      <c r="L641" s="66" t="s">
        <v>3618</v>
      </c>
      <c r="M641" s="94" t="s">
        <v>3619</v>
      </c>
      <c r="N641" s="94" t="s">
        <v>3620</v>
      </c>
      <c r="O641" s="64">
        <v>3839</v>
      </c>
      <c r="P641" s="83">
        <v>2.0833333333333343E-2</v>
      </c>
      <c r="Q641" s="84">
        <v>0</v>
      </c>
      <c r="R641" s="85">
        <v>2.2206743363490329</v>
      </c>
      <c r="S641" s="86">
        <v>47</v>
      </c>
      <c r="T641" s="87">
        <v>2</v>
      </c>
      <c r="U641" s="88"/>
      <c r="V641" s="66" t="s">
        <v>2502</v>
      </c>
      <c r="W641" s="89">
        <v>0</v>
      </c>
      <c r="X641" s="88"/>
      <c r="Y641" s="90"/>
      <c r="Z641" s="91" t="s">
        <v>95</v>
      </c>
      <c r="AA641" s="66" t="s">
        <v>778</v>
      </c>
      <c r="AB641" s="92">
        <v>7</v>
      </c>
      <c r="AC641" s="69" t="s">
        <v>1137</v>
      </c>
      <c r="AD641" s="92">
        <v>6</v>
      </c>
      <c r="AE641" s="69">
        <v>3</v>
      </c>
      <c r="AF641" s="93" t="s">
        <v>780</v>
      </c>
      <c r="AG641" s="94">
        <v>8</v>
      </c>
      <c r="AH641" s="64" t="s">
        <v>781</v>
      </c>
      <c r="AI641" s="95"/>
      <c r="AJ641" s="99"/>
      <c r="AK641" s="68"/>
    </row>
    <row r="642" spans="1:37">
      <c r="A642" s="82">
        <v>40786</v>
      </c>
      <c r="B642" s="66" t="s">
        <v>1256</v>
      </c>
      <c r="C642" s="64" t="s">
        <v>76</v>
      </c>
      <c r="D642" s="65">
        <v>0.14583333333333334</v>
      </c>
      <c r="E642" s="66" t="s">
        <v>3617</v>
      </c>
      <c r="F642" s="66" t="s">
        <v>3618</v>
      </c>
      <c r="G642" s="94" t="s">
        <v>3619</v>
      </c>
      <c r="H642" s="94" t="s">
        <v>3620</v>
      </c>
      <c r="I642" s="64">
        <v>3839</v>
      </c>
      <c r="J642" s="65">
        <v>0.16874999999999998</v>
      </c>
      <c r="K642" s="66" t="s">
        <v>3621</v>
      </c>
      <c r="L642" s="66" t="s">
        <v>3622</v>
      </c>
      <c r="M642" s="94" t="s">
        <v>3623</v>
      </c>
      <c r="N642" s="94" t="s">
        <v>3624</v>
      </c>
      <c r="O642" s="64">
        <v>3833</v>
      </c>
      <c r="P642" s="83">
        <v>2.2916666666666641E-2</v>
      </c>
      <c r="Q642" s="84">
        <v>0</v>
      </c>
      <c r="R642" s="85">
        <v>1.8939619432245547</v>
      </c>
      <c r="S642" s="86">
        <v>46</v>
      </c>
      <c r="T642" s="87">
        <v>2</v>
      </c>
      <c r="U642" s="88"/>
      <c r="V642" s="66" t="s">
        <v>3625</v>
      </c>
      <c r="W642" s="89">
        <v>0</v>
      </c>
      <c r="X642" s="88"/>
      <c r="Y642" s="90"/>
      <c r="Z642" s="91" t="s">
        <v>95</v>
      </c>
      <c r="AA642" s="66" t="s">
        <v>778</v>
      </c>
      <c r="AB642" s="92">
        <v>7</v>
      </c>
      <c r="AC642" s="69" t="s">
        <v>1137</v>
      </c>
      <c r="AD642" s="92">
        <v>7</v>
      </c>
      <c r="AE642" s="69">
        <v>3</v>
      </c>
      <c r="AF642" s="177" t="s">
        <v>780</v>
      </c>
      <c r="AG642" s="94">
        <v>7</v>
      </c>
      <c r="AH642" s="64" t="s">
        <v>781</v>
      </c>
      <c r="AI642" s="95"/>
      <c r="AJ642" s="178" t="s">
        <v>3626</v>
      </c>
      <c r="AK642" s="68"/>
    </row>
    <row r="643" spans="1:37">
      <c r="A643" s="82">
        <v>40786</v>
      </c>
      <c r="B643" s="66" t="s">
        <v>3627</v>
      </c>
      <c r="C643" s="64" t="s">
        <v>76</v>
      </c>
      <c r="D643" s="65">
        <v>0.16874999999999998</v>
      </c>
      <c r="E643" s="66" t="s">
        <v>3621</v>
      </c>
      <c r="F643" s="66" t="s">
        <v>3622</v>
      </c>
      <c r="G643" s="94" t="s">
        <v>3623</v>
      </c>
      <c r="H643" s="94" t="s">
        <v>3624</v>
      </c>
      <c r="I643" s="64">
        <v>3833</v>
      </c>
      <c r="J643" s="65">
        <v>0.19097222222222221</v>
      </c>
      <c r="K643" s="66" t="s">
        <v>3628</v>
      </c>
      <c r="L643" s="66" t="s">
        <v>3629</v>
      </c>
      <c r="M643" s="94" t="s">
        <v>3630</v>
      </c>
      <c r="N643" s="94" t="s">
        <v>3631</v>
      </c>
      <c r="O643" s="64">
        <v>3832</v>
      </c>
      <c r="P643" s="83">
        <v>2.2222222222222227E-2</v>
      </c>
      <c r="Q643" s="84">
        <v>0</v>
      </c>
      <c r="R643" s="85">
        <v>1.7276693888166084</v>
      </c>
      <c r="S643" s="86">
        <v>47</v>
      </c>
      <c r="T643" s="87">
        <v>2</v>
      </c>
      <c r="U643" s="88"/>
      <c r="V643" s="66" t="s">
        <v>2502</v>
      </c>
      <c r="W643" s="89">
        <v>0</v>
      </c>
      <c r="X643" s="88"/>
      <c r="Y643" s="90"/>
      <c r="Z643" s="91" t="s">
        <v>95</v>
      </c>
      <c r="AA643" s="66" t="s">
        <v>778</v>
      </c>
      <c r="AB643" s="92">
        <v>7</v>
      </c>
      <c r="AC643" s="69" t="s">
        <v>1137</v>
      </c>
      <c r="AD643" s="92">
        <v>6</v>
      </c>
      <c r="AE643" s="69">
        <v>3</v>
      </c>
      <c r="AF643" s="177" t="s">
        <v>780</v>
      </c>
      <c r="AG643" s="94">
        <v>10</v>
      </c>
      <c r="AH643" s="64" t="s">
        <v>781</v>
      </c>
      <c r="AI643" s="95"/>
      <c r="AJ643" s="99"/>
      <c r="AK643" s="68"/>
    </row>
    <row r="644" spans="1:37">
      <c r="A644" s="82">
        <v>40786</v>
      </c>
      <c r="B644" s="66" t="s">
        <v>3627</v>
      </c>
      <c r="C644" s="64" t="s">
        <v>76</v>
      </c>
      <c r="D644" s="65">
        <v>0.19097222222222221</v>
      </c>
      <c r="E644" s="66" t="s">
        <v>3628</v>
      </c>
      <c r="F644" s="66" t="s">
        <v>3629</v>
      </c>
      <c r="G644" s="94" t="s">
        <v>3630</v>
      </c>
      <c r="H644" s="94" t="s">
        <v>3631</v>
      </c>
      <c r="I644" s="64">
        <v>3832</v>
      </c>
      <c r="J644" s="65">
        <v>0.21041666666666667</v>
      </c>
      <c r="K644" s="66" t="s">
        <v>3632</v>
      </c>
      <c r="L644" s="66" t="s">
        <v>3633</v>
      </c>
      <c r="M644" s="94" t="s">
        <v>3634</v>
      </c>
      <c r="N644" s="94" t="s">
        <v>3635</v>
      </c>
      <c r="O644" s="64">
        <v>3833</v>
      </c>
      <c r="P644" s="83">
        <v>1.9444444444444459E-2</v>
      </c>
      <c r="Q644" s="84">
        <v>0</v>
      </c>
      <c r="R644" s="85">
        <v>1.419467917627889</v>
      </c>
      <c r="S644" s="86">
        <v>46</v>
      </c>
      <c r="T644" s="87">
        <v>2</v>
      </c>
      <c r="U644" s="88"/>
      <c r="V644" s="66" t="s">
        <v>2502</v>
      </c>
      <c r="W644" s="89">
        <v>0</v>
      </c>
      <c r="X644" s="88"/>
      <c r="Y644" s="90"/>
      <c r="Z644" s="91" t="s">
        <v>95</v>
      </c>
      <c r="AA644" s="66" t="s">
        <v>778</v>
      </c>
      <c r="AB644" s="92">
        <v>7</v>
      </c>
      <c r="AC644" s="69" t="s">
        <v>1137</v>
      </c>
      <c r="AD644" s="92">
        <v>7</v>
      </c>
      <c r="AE644" s="69">
        <v>3</v>
      </c>
      <c r="AF644" s="177" t="s">
        <v>780</v>
      </c>
      <c r="AG644" s="94">
        <v>9</v>
      </c>
      <c r="AH644" s="64" t="s">
        <v>781</v>
      </c>
      <c r="AI644" s="95"/>
      <c r="AJ644" s="99"/>
      <c r="AK644" s="68"/>
    </row>
    <row r="645" spans="1:37">
      <c r="A645" s="82">
        <v>40786</v>
      </c>
      <c r="B645" s="66" t="s">
        <v>3627</v>
      </c>
      <c r="C645" s="64" t="s">
        <v>76</v>
      </c>
      <c r="D645" s="65">
        <v>0.21041666666666667</v>
      </c>
      <c r="E645" s="66" t="s">
        <v>3632</v>
      </c>
      <c r="F645" s="66" t="s">
        <v>3633</v>
      </c>
      <c r="G645" s="94" t="s">
        <v>3634</v>
      </c>
      <c r="H645" s="94" t="s">
        <v>3635</v>
      </c>
      <c r="I645" s="64">
        <v>3833</v>
      </c>
      <c r="J645" s="65">
        <v>0.23402777777777781</v>
      </c>
      <c r="K645" s="66" t="s">
        <v>3636</v>
      </c>
      <c r="L645" s="66" t="s">
        <v>3637</v>
      </c>
      <c r="M645" s="94" t="s">
        <v>3638</v>
      </c>
      <c r="N645" s="94" t="s">
        <v>3639</v>
      </c>
      <c r="O645" s="64">
        <v>3846</v>
      </c>
      <c r="P645" s="83">
        <v>2.3611111111111138E-2</v>
      </c>
      <c r="Q645" s="84">
        <v>0</v>
      </c>
      <c r="R645" s="85">
        <v>1.7215334917965837</v>
      </c>
      <c r="S645" s="86">
        <v>47</v>
      </c>
      <c r="T645" s="87">
        <v>2</v>
      </c>
      <c r="U645" s="88"/>
      <c r="V645" s="66" t="s">
        <v>2502</v>
      </c>
      <c r="W645" s="89">
        <v>0</v>
      </c>
      <c r="X645" s="88"/>
      <c r="Y645" s="90"/>
      <c r="Z645" s="91" t="s">
        <v>95</v>
      </c>
      <c r="AA645" s="66" t="s">
        <v>778</v>
      </c>
      <c r="AB645" s="92">
        <v>7</v>
      </c>
      <c r="AC645" s="69" t="s">
        <v>1137</v>
      </c>
      <c r="AD645" s="92">
        <v>7</v>
      </c>
      <c r="AE645" s="69">
        <v>3</v>
      </c>
      <c r="AF645" s="177" t="s">
        <v>780</v>
      </c>
      <c r="AG645" s="94">
        <v>10</v>
      </c>
      <c r="AH645" s="64" t="s">
        <v>781</v>
      </c>
      <c r="AI645" s="95"/>
      <c r="AJ645" s="99"/>
      <c r="AK645" s="68"/>
    </row>
    <row r="646" spans="1:37">
      <c r="A646" s="82">
        <v>40786</v>
      </c>
      <c r="B646" s="66" t="s">
        <v>3627</v>
      </c>
      <c r="C646" s="64" t="s">
        <v>76</v>
      </c>
      <c r="D646" s="65">
        <v>0.23402777777777781</v>
      </c>
      <c r="E646" s="66" t="s">
        <v>3636</v>
      </c>
      <c r="F646" s="66" t="s">
        <v>3637</v>
      </c>
      <c r="G646" s="94" t="s">
        <v>3638</v>
      </c>
      <c r="H646" s="94" t="s">
        <v>3639</v>
      </c>
      <c r="I646" s="64">
        <v>3846</v>
      </c>
      <c r="J646" s="65">
        <v>0.25</v>
      </c>
      <c r="K646" s="66" t="s">
        <v>3640</v>
      </c>
      <c r="L646" s="66" t="s">
        <v>3641</v>
      </c>
      <c r="M646" s="94" t="s">
        <v>3642</v>
      </c>
      <c r="N646" s="94" t="s">
        <v>3643</v>
      </c>
      <c r="O646" s="64">
        <v>3832</v>
      </c>
      <c r="P646" s="83">
        <v>1.5972222222222193E-2</v>
      </c>
      <c r="Q646" s="84">
        <v>0</v>
      </c>
      <c r="R646" s="85">
        <v>1.1136751731802041</v>
      </c>
      <c r="S646" s="86">
        <v>48</v>
      </c>
      <c r="T646" s="87">
        <v>2</v>
      </c>
      <c r="U646" s="88"/>
      <c r="V646" s="66" t="s">
        <v>2502</v>
      </c>
      <c r="W646" s="89">
        <v>0</v>
      </c>
      <c r="X646" s="88"/>
      <c r="Y646" s="90"/>
      <c r="Z646" s="91" t="s">
        <v>95</v>
      </c>
      <c r="AA646" s="66" t="s">
        <v>778</v>
      </c>
      <c r="AB646" s="92">
        <v>7</v>
      </c>
      <c r="AC646" s="69" t="s">
        <v>1137</v>
      </c>
      <c r="AD646" s="92">
        <v>7</v>
      </c>
      <c r="AE646" s="69">
        <v>3</v>
      </c>
      <c r="AF646" s="177" t="s">
        <v>780</v>
      </c>
      <c r="AG646" s="94">
        <v>11</v>
      </c>
      <c r="AH646" s="64" t="s">
        <v>781</v>
      </c>
      <c r="AI646" s="95"/>
      <c r="AJ646" s="99"/>
      <c r="AK646" s="68"/>
    </row>
    <row r="647" spans="1:37">
      <c r="A647" s="82">
        <v>40786</v>
      </c>
      <c r="B647" s="66" t="s">
        <v>3644</v>
      </c>
      <c r="C647" s="64" t="s">
        <v>76</v>
      </c>
      <c r="D647" s="65">
        <v>0.25</v>
      </c>
      <c r="E647" s="66" t="s">
        <v>3640</v>
      </c>
      <c r="F647" s="66" t="s">
        <v>3641</v>
      </c>
      <c r="G647" s="94" t="s">
        <v>3642</v>
      </c>
      <c r="H647" s="94" t="s">
        <v>3643</v>
      </c>
      <c r="I647" s="64">
        <v>3832</v>
      </c>
      <c r="J647" s="65">
        <v>0.27361111111111108</v>
      </c>
      <c r="K647" s="66" t="s">
        <v>3645</v>
      </c>
      <c r="L647" s="66" t="s">
        <v>3646</v>
      </c>
      <c r="M647" s="94" t="s">
        <v>3647</v>
      </c>
      <c r="N647" s="94" t="s">
        <v>3648</v>
      </c>
      <c r="O647" s="64">
        <v>3831</v>
      </c>
      <c r="P647" s="83">
        <v>2.3611111111111083E-2</v>
      </c>
      <c r="Q647" s="84">
        <v>0</v>
      </c>
      <c r="R647" s="85">
        <v>2.2316424241900785</v>
      </c>
      <c r="S647" s="86">
        <v>46</v>
      </c>
      <c r="T647" s="87">
        <v>1</v>
      </c>
      <c r="U647" s="88"/>
      <c r="V647" s="66" t="s">
        <v>2502</v>
      </c>
      <c r="W647" s="89">
        <v>0</v>
      </c>
      <c r="X647" s="88"/>
      <c r="Y647" s="90"/>
      <c r="Z647" s="91" t="s">
        <v>95</v>
      </c>
      <c r="AA647" s="66" t="s">
        <v>778</v>
      </c>
      <c r="AB647" s="92">
        <v>7</v>
      </c>
      <c r="AC647" s="69" t="s">
        <v>1137</v>
      </c>
      <c r="AD647" s="92">
        <v>7</v>
      </c>
      <c r="AE647" s="69">
        <v>3</v>
      </c>
      <c r="AF647" s="177" t="s">
        <v>780</v>
      </c>
      <c r="AG647" s="94">
        <v>11</v>
      </c>
      <c r="AH647" s="64" t="s">
        <v>781</v>
      </c>
      <c r="AI647" s="95"/>
      <c r="AJ647" s="99"/>
      <c r="AK647" s="68"/>
    </row>
    <row r="648" spans="1:37">
      <c r="A648" s="82">
        <v>40786</v>
      </c>
      <c r="B648" s="66" t="s">
        <v>3644</v>
      </c>
      <c r="C648" s="64" t="s">
        <v>76</v>
      </c>
      <c r="D648" s="65">
        <v>0.27361111111111108</v>
      </c>
      <c r="E648" s="66" t="s">
        <v>3645</v>
      </c>
      <c r="F648" s="66" t="s">
        <v>3646</v>
      </c>
      <c r="G648" s="94" t="s">
        <v>3647</v>
      </c>
      <c r="H648" s="94" t="s">
        <v>3648</v>
      </c>
      <c r="I648" s="64">
        <v>3831</v>
      </c>
      <c r="J648" s="65">
        <v>0.28541666666666665</v>
      </c>
      <c r="K648" s="66" t="s">
        <v>3649</v>
      </c>
      <c r="L648" s="66" t="s">
        <v>3650</v>
      </c>
      <c r="M648" s="94" t="s">
        <v>3651</v>
      </c>
      <c r="N648" s="94" t="s">
        <v>3652</v>
      </c>
      <c r="O648" s="64">
        <v>3838</v>
      </c>
      <c r="P648" s="83">
        <v>1.1805555555555569E-2</v>
      </c>
      <c r="Q648" s="84">
        <v>0</v>
      </c>
      <c r="R648" s="85">
        <v>1.3995337473480833</v>
      </c>
      <c r="S648" s="86">
        <v>46</v>
      </c>
      <c r="T648" s="87">
        <v>3</v>
      </c>
      <c r="U648" s="88"/>
      <c r="V648" s="66" t="s">
        <v>3653</v>
      </c>
      <c r="W648" s="89">
        <v>0</v>
      </c>
      <c r="X648" s="88"/>
      <c r="Y648" s="90"/>
      <c r="Z648" s="91" t="s">
        <v>95</v>
      </c>
      <c r="AA648" s="66" t="s">
        <v>778</v>
      </c>
      <c r="AB648" s="92">
        <v>7</v>
      </c>
      <c r="AC648" s="69" t="s">
        <v>95</v>
      </c>
      <c r="AD648" s="92"/>
      <c r="AE648" s="69">
        <v>3</v>
      </c>
      <c r="AF648" s="177" t="s">
        <v>780</v>
      </c>
      <c r="AG648" s="94">
        <v>11</v>
      </c>
      <c r="AH648" s="64" t="s">
        <v>781</v>
      </c>
      <c r="AI648" s="95"/>
      <c r="AJ648" s="99"/>
      <c r="AK648" s="68"/>
    </row>
    <row r="649" spans="1:37">
      <c r="A649" s="82">
        <v>40786</v>
      </c>
      <c r="B649" s="66" t="s">
        <v>278</v>
      </c>
      <c r="C649" s="64" t="s">
        <v>76</v>
      </c>
      <c r="D649" s="65">
        <v>0.28541666666666665</v>
      </c>
      <c r="E649" s="66" t="s">
        <v>3649</v>
      </c>
      <c r="F649" s="66" t="s">
        <v>3650</v>
      </c>
      <c r="G649" s="94" t="s">
        <v>3651</v>
      </c>
      <c r="H649" s="94" t="s">
        <v>3652</v>
      </c>
      <c r="I649" s="64">
        <v>3838</v>
      </c>
      <c r="J649" s="65">
        <v>0.3125</v>
      </c>
      <c r="K649" s="66" t="s">
        <v>3654</v>
      </c>
      <c r="L649" s="66" t="s">
        <v>3655</v>
      </c>
      <c r="M649" s="94" t="s">
        <v>3656</v>
      </c>
      <c r="N649" s="94" t="s">
        <v>3657</v>
      </c>
      <c r="O649" s="64">
        <v>3829</v>
      </c>
      <c r="P649" s="83">
        <v>2.7083333333333348E-2</v>
      </c>
      <c r="Q649" s="84">
        <v>0</v>
      </c>
      <c r="R649" s="85">
        <v>189.20244651907967</v>
      </c>
      <c r="S649" s="86">
        <v>98</v>
      </c>
      <c r="T649" s="87">
        <v>11</v>
      </c>
      <c r="U649" s="88"/>
      <c r="V649" s="66" t="s">
        <v>777</v>
      </c>
      <c r="W649" s="89">
        <v>0</v>
      </c>
      <c r="X649" s="88"/>
      <c r="Y649" s="90"/>
      <c r="Z649" s="91" t="s">
        <v>95</v>
      </c>
      <c r="AA649" s="66" t="s">
        <v>778</v>
      </c>
      <c r="AB649" s="69">
        <v>3</v>
      </c>
      <c r="AC649" s="69" t="s">
        <v>95</v>
      </c>
      <c r="AD649" s="92"/>
      <c r="AE649" s="69">
        <v>4</v>
      </c>
      <c r="AF649" s="177" t="s">
        <v>780</v>
      </c>
      <c r="AG649" s="94">
        <v>16</v>
      </c>
      <c r="AH649" s="64" t="s">
        <v>781</v>
      </c>
      <c r="AI649" s="95"/>
      <c r="AJ649" s="178"/>
      <c r="AK649" s="68"/>
    </row>
    <row r="650" spans="1:37">
      <c r="A650" s="82">
        <v>40786</v>
      </c>
      <c r="B650" s="66" t="s">
        <v>386</v>
      </c>
      <c r="C650" s="64" t="s">
        <v>76</v>
      </c>
      <c r="D650" s="65">
        <v>0.70833333333333337</v>
      </c>
      <c r="E650" s="66" t="s">
        <v>3654</v>
      </c>
      <c r="F650" s="66" t="s">
        <v>3655</v>
      </c>
      <c r="G650" s="94" t="s">
        <v>3656</v>
      </c>
      <c r="H650" s="94" t="s">
        <v>3657</v>
      </c>
      <c r="I650" s="64">
        <v>3798</v>
      </c>
      <c r="J650" s="65">
        <v>0.7284722222222223</v>
      </c>
      <c r="K650" s="66" t="s">
        <v>3658</v>
      </c>
      <c r="L650" s="66" t="s">
        <v>3659</v>
      </c>
      <c r="M650" s="94" t="s">
        <v>3660</v>
      </c>
      <c r="N650" s="94" t="s">
        <v>3661</v>
      </c>
      <c r="O650" s="64">
        <v>3788</v>
      </c>
      <c r="P650" s="83">
        <v>2.0138888888888928E-2</v>
      </c>
      <c r="Q650" s="84">
        <v>0</v>
      </c>
      <c r="R650" s="85">
        <v>8.9804905786082294</v>
      </c>
      <c r="S650" s="86">
        <v>104</v>
      </c>
      <c r="T650" s="87">
        <v>10</v>
      </c>
      <c r="U650" s="88"/>
      <c r="V650" s="66" t="s">
        <v>777</v>
      </c>
      <c r="W650" s="89">
        <v>0</v>
      </c>
      <c r="X650" s="88"/>
      <c r="Y650" s="90"/>
      <c r="Z650" s="91" t="s">
        <v>95</v>
      </c>
      <c r="AA650" s="66" t="s">
        <v>778</v>
      </c>
      <c r="AB650" s="69">
        <v>5</v>
      </c>
      <c r="AC650" s="69" t="s">
        <v>95</v>
      </c>
      <c r="AD650" s="92"/>
      <c r="AE650" s="69">
        <v>6</v>
      </c>
      <c r="AF650" s="177" t="s">
        <v>1165</v>
      </c>
      <c r="AG650" s="94">
        <v>27</v>
      </c>
      <c r="AH650" s="64" t="s">
        <v>1230</v>
      </c>
      <c r="AI650" s="95"/>
      <c r="AJ650" s="99"/>
      <c r="AK650" s="68"/>
    </row>
    <row r="651" spans="1:37">
      <c r="A651" s="82">
        <v>40786</v>
      </c>
      <c r="B651" s="66" t="s">
        <v>386</v>
      </c>
      <c r="C651" s="64" t="s">
        <v>76</v>
      </c>
      <c r="D651" s="65">
        <v>0.7284722222222223</v>
      </c>
      <c r="E651" s="66" t="s">
        <v>3658</v>
      </c>
      <c r="F651" s="66" t="s">
        <v>3659</v>
      </c>
      <c r="G651" s="94" t="s">
        <v>3660</v>
      </c>
      <c r="H651" s="94" t="s">
        <v>3661</v>
      </c>
      <c r="I651" s="64">
        <v>3788</v>
      </c>
      <c r="J651" s="65">
        <v>0.75</v>
      </c>
      <c r="K651" s="66" t="s">
        <v>3662</v>
      </c>
      <c r="L651" s="66" t="s">
        <v>3663</v>
      </c>
      <c r="M651" s="94" t="s">
        <v>3664</v>
      </c>
      <c r="N651" s="94" t="s">
        <v>3665</v>
      </c>
      <c r="O651" s="64">
        <v>3790</v>
      </c>
      <c r="P651" s="83">
        <v>2.1527777777777701E-2</v>
      </c>
      <c r="Q651" s="84">
        <v>0</v>
      </c>
      <c r="R651" s="85">
        <v>10.199086140953314</v>
      </c>
      <c r="S651" s="86">
        <v>104</v>
      </c>
      <c r="T651" s="87">
        <v>11</v>
      </c>
      <c r="U651" s="88"/>
      <c r="V651" s="66" t="s">
        <v>777</v>
      </c>
      <c r="W651" s="89">
        <v>0</v>
      </c>
      <c r="X651" s="88"/>
      <c r="Y651" s="90"/>
      <c r="Z651" s="91" t="s">
        <v>95</v>
      </c>
      <c r="AA651" s="66" t="s">
        <v>778</v>
      </c>
      <c r="AB651" s="69">
        <v>5</v>
      </c>
      <c r="AC651" s="69" t="s">
        <v>95</v>
      </c>
      <c r="AD651" s="92"/>
      <c r="AE651" s="69">
        <v>6</v>
      </c>
      <c r="AF651" s="177" t="s">
        <v>1165</v>
      </c>
      <c r="AG651" s="94">
        <v>26</v>
      </c>
      <c r="AH651" s="64" t="s">
        <v>1230</v>
      </c>
      <c r="AI651" s="95"/>
      <c r="AJ651" s="178"/>
      <c r="AK651" s="68"/>
    </row>
    <row r="652" spans="1:37">
      <c r="A652" s="82">
        <v>40786</v>
      </c>
      <c r="B652" s="66" t="s">
        <v>172</v>
      </c>
      <c r="C652" s="64" t="s">
        <v>76</v>
      </c>
      <c r="D652" s="65">
        <v>0.75</v>
      </c>
      <c r="E652" s="66" t="s">
        <v>3662</v>
      </c>
      <c r="F652" s="66" t="s">
        <v>3663</v>
      </c>
      <c r="G652" s="94" t="s">
        <v>3664</v>
      </c>
      <c r="H652" s="94" t="s">
        <v>3665</v>
      </c>
      <c r="I652" s="64">
        <v>3790</v>
      </c>
      <c r="J652" s="65">
        <v>0.76944444444444438</v>
      </c>
      <c r="K652" s="66" t="s">
        <v>3666</v>
      </c>
      <c r="L652" s="66" t="s">
        <v>3667</v>
      </c>
      <c r="M652" s="94" t="s">
        <v>3668</v>
      </c>
      <c r="N652" s="94" t="s">
        <v>3669</v>
      </c>
      <c r="O652" s="64">
        <v>3777</v>
      </c>
      <c r="P652" s="83">
        <v>1.9444444444444375E-2</v>
      </c>
      <c r="Q652" s="84">
        <v>0</v>
      </c>
      <c r="R652" s="85">
        <v>9.3230139371331529</v>
      </c>
      <c r="S652" s="86">
        <v>103</v>
      </c>
      <c r="T652" s="87">
        <v>11</v>
      </c>
      <c r="U652" s="88"/>
      <c r="V652" s="66" t="s">
        <v>777</v>
      </c>
      <c r="W652" s="89">
        <v>0</v>
      </c>
      <c r="X652" s="88"/>
      <c r="Y652" s="90"/>
      <c r="Z652" s="91" t="s">
        <v>797</v>
      </c>
      <c r="AA652" s="66" t="s">
        <v>778</v>
      </c>
      <c r="AB652" s="69">
        <v>5</v>
      </c>
      <c r="AC652" s="69" t="s">
        <v>95</v>
      </c>
      <c r="AD652" s="92"/>
      <c r="AE652" s="69">
        <v>6</v>
      </c>
      <c r="AF652" s="177" t="s">
        <v>1165</v>
      </c>
      <c r="AG652" s="94">
        <v>27</v>
      </c>
      <c r="AH652" s="64" t="s">
        <v>1230</v>
      </c>
      <c r="AI652" s="95"/>
      <c r="AJ652" s="178"/>
      <c r="AK652" s="68"/>
    </row>
    <row r="653" spans="1:37">
      <c r="A653" s="82">
        <v>40786</v>
      </c>
      <c r="B653" s="66" t="s">
        <v>172</v>
      </c>
      <c r="C653" s="64" t="s">
        <v>76</v>
      </c>
      <c r="D653" s="65">
        <v>0.76944444444444438</v>
      </c>
      <c r="E653" s="66" t="s">
        <v>3666</v>
      </c>
      <c r="F653" s="66" t="s">
        <v>3667</v>
      </c>
      <c r="G653" s="94" t="s">
        <v>3668</v>
      </c>
      <c r="H653" s="94" t="s">
        <v>3669</v>
      </c>
      <c r="I653" s="64">
        <v>3777</v>
      </c>
      <c r="J653" s="65">
        <v>0.80069444444444438</v>
      </c>
      <c r="K653" s="66" t="s">
        <v>3670</v>
      </c>
      <c r="L653" s="66" t="s">
        <v>3671</v>
      </c>
      <c r="M653" s="94" t="s">
        <v>3672</v>
      </c>
      <c r="N653" s="94" t="s">
        <v>3673</v>
      </c>
      <c r="O653" s="64">
        <v>3773</v>
      </c>
      <c r="P653" s="83">
        <v>3.125E-2</v>
      </c>
      <c r="Q653" s="84">
        <v>0</v>
      </c>
      <c r="R653" s="85">
        <v>15.203421787502871</v>
      </c>
      <c r="S653" s="86">
        <v>102</v>
      </c>
      <c r="T653" s="87">
        <v>11</v>
      </c>
      <c r="U653" s="88"/>
      <c r="V653" s="66" t="s">
        <v>777</v>
      </c>
      <c r="W653" s="89">
        <v>0</v>
      </c>
      <c r="X653" s="88"/>
      <c r="Y653" s="90"/>
      <c r="Z653" s="91" t="s">
        <v>95</v>
      </c>
      <c r="AA653" s="66" t="s">
        <v>778</v>
      </c>
      <c r="AB653" s="69">
        <v>5</v>
      </c>
      <c r="AC653" s="69" t="s">
        <v>95</v>
      </c>
      <c r="AD653" s="92"/>
      <c r="AE653" s="69">
        <v>7</v>
      </c>
      <c r="AF653" s="177" t="s">
        <v>1165</v>
      </c>
      <c r="AG653" s="94">
        <v>30</v>
      </c>
      <c r="AH653" s="64" t="s">
        <v>1230</v>
      </c>
      <c r="AI653" s="95"/>
      <c r="AJ653" s="99"/>
      <c r="AK653" s="68"/>
    </row>
    <row r="654" spans="1:37">
      <c r="A654" s="82">
        <v>40786</v>
      </c>
      <c r="B654" s="66" t="s">
        <v>1256</v>
      </c>
      <c r="C654" s="64" t="s">
        <v>76</v>
      </c>
      <c r="D654" s="65">
        <v>0.80069444444444438</v>
      </c>
      <c r="E654" s="66" t="s">
        <v>3670</v>
      </c>
      <c r="F654" s="66" t="s">
        <v>3671</v>
      </c>
      <c r="G654" s="94" t="s">
        <v>3672</v>
      </c>
      <c r="H654" s="94" t="s">
        <v>3673</v>
      </c>
      <c r="I654" s="64">
        <v>3773</v>
      </c>
      <c r="J654" s="65">
        <v>0.81388888888888899</v>
      </c>
      <c r="K654" s="66" t="s">
        <v>3674</v>
      </c>
      <c r="L654" s="66" t="s">
        <v>3675</v>
      </c>
      <c r="M654" s="94" t="s">
        <v>3676</v>
      </c>
      <c r="N654" s="94" t="s">
        <v>3677</v>
      </c>
      <c r="O654" s="64">
        <v>3777</v>
      </c>
      <c r="P654" s="83">
        <v>1.319444444444462E-2</v>
      </c>
      <c r="Q654" s="84">
        <v>0</v>
      </c>
      <c r="R654" s="85">
        <v>6.3746638646566041</v>
      </c>
      <c r="S654" s="86">
        <v>102</v>
      </c>
      <c r="T654" s="87">
        <v>11</v>
      </c>
      <c r="U654" s="88"/>
      <c r="V654" s="66" t="s">
        <v>777</v>
      </c>
      <c r="W654" s="89">
        <v>0</v>
      </c>
      <c r="X654" s="88"/>
      <c r="Y654" s="90"/>
      <c r="Z654" s="91" t="s">
        <v>95</v>
      </c>
      <c r="AA654" s="66" t="s">
        <v>778</v>
      </c>
      <c r="AB654" s="69">
        <v>5</v>
      </c>
      <c r="AC654" s="69" t="s">
        <v>95</v>
      </c>
      <c r="AD654" s="92"/>
      <c r="AE654" s="69">
        <v>7</v>
      </c>
      <c r="AF654" s="177" t="s">
        <v>1165</v>
      </c>
      <c r="AG654" s="94">
        <v>30</v>
      </c>
      <c r="AH654" s="64" t="s">
        <v>1230</v>
      </c>
      <c r="AI654" s="95"/>
      <c r="AJ654" s="99"/>
      <c r="AK654" s="68"/>
    </row>
    <row r="655" spans="1:37">
      <c r="A655" s="82">
        <v>40786</v>
      </c>
      <c r="B655" s="66" t="s">
        <v>264</v>
      </c>
      <c r="C655" s="64" t="s">
        <v>76</v>
      </c>
      <c r="D655" s="65">
        <v>0.81388888888888899</v>
      </c>
      <c r="E655" s="66" t="s">
        <v>3674</v>
      </c>
      <c r="F655" s="66" t="s">
        <v>3675</v>
      </c>
      <c r="G655" s="94" t="s">
        <v>3676</v>
      </c>
      <c r="H655" s="94" t="s">
        <v>3677</v>
      </c>
      <c r="I655" s="64">
        <v>3777</v>
      </c>
      <c r="J655" s="65">
        <v>0.8305555555555556</v>
      </c>
      <c r="K655" s="66" t="s">
        <v>3678</v>
      </c>
      <c r="L655" s="66" t="s">
        <v>3679</v>
      </c>
      <c r="M655" s="94" t="s">
        <v>3680</v>
      </c>
      <c r="N655" s="94" t="s">
        <v>3681</v>
      </c>
      <c r="O655" s="64">
        <v>3768</v>
      </c>
      <c r="P655" s="83">
        <v>1.6666666666666607E-2</v>
      </c>
      <c r="Q655" s="84">
        <v>0</v>
      </c>
      <c r="R655" s="85">
        <v>7.9469251703342882</v>
      </c>
      <c r="S655" s="86">
        <v>100</v>
      </c>
      <c r="T655" s="87">
        <v>11</v>
      </c>
      <c r="U655" s="88"/>
      <c r="V655" s="66" t="s">
        <v>777</v>
      </c>
      <c r="W655" s="89">
        <v>0</v>
      </c>
      <c r="X655" s="88"/>
      <c r="Y655" s="90"/>
      <c r="Z655" s="91" t="s">
        <v>95</v>
      </c>
      <c r="AA655" s="66" t="s">
        <v>778</v>
      </c>
      <c r="AB655" s="69">
        <v>5</v>
      </c>
      <c r="AC655" s="69" t="s">
        <v>95</v>
      </c>
      <c r="AD655" s="92"/>
      <c r="AE655" s="69">
        <v>6</v>
      </c>
      <c r="AF655" s="177" t="s">
        <v>1165</v>
      </c>
      <c r="AG655" s="94">
        <v>25</v>
      </c>
      <c r="AH655" s="64" t="s">
        <v>1230</v>
      </c>
      <c r="AI655" s="95"/>
      <c r="AJ655" s="99"/>
      <c r="AK655" s="68"/>
    </row>
    <row r="656" spans="1:37">
      <c r="A656" s="82">
        <v>40786</v>
      </c>
      <c r="B656" s="66" t="s">
        <v>264</v>
      </c>
      <c r="C656" s="64" t="s">
        <v>76</v>
      </c>
      <c r="D656" s="65">
        <v>0.8305555555555556</v>
      </c>
      <c r="E656" s="66" t="s">
        <v>3678</v>
      </c>
      <c r="F656" s="66" t="s">
        <v>3679</v>
      </c>
      <c r="G656" s="94" t="s">
        <v>3680</v>
      </c>
      <c r="H656" s="94" t="s">
        <v>3681</v>
      </c>
      <c r="I656" s="64">
        <v>3768</v>
      </c>
      <c r="J656" s="65">
        <v>0.85138888888888886</v>
      </c>
      <c r="K656" s="66" t="s">
        <v>3682</v>
      </c>
      <c r="L656" s="66" t="s">
        <v>3683</v>
      </c>
      <c r="M656" s="94" t="s">
        <v>3684</v>
      </c>
      <c r="N656" s="94" t="s">
        <v>3685</v>
      </c>
      <c r="O656" s="64">
        <v>3772</v>
      </c>
      <c r="P656" s="83">
        <v>2.0833333333333259E-2</v>
      </c>
      <c r="Q656" s="84">
        <v>0</v>
      </c>
      <c r="R656" s="85">
        <v>276.20632157083821</v>
      </c>
      <c r="S656" s="86">
        <v>103</v>
      </c>
      <c r="T656" s="87">
        <v>11</v>
      </c>
      <c r="U656" s="88"/>
      <c r="V656" s="66" t="s">
        <v>777</v>
      </c>
      <c r="W656" s="89">
        <v>0</v>
      </c>
      <c r="X656" s="88"/>
      <c r="Y656" s="90"/>
      <c r="Z656" s="91" t="s">
        <v>95</v>
      </c>
      <c r="AA656" s="66" t="s">
        <v>778</v>
      </c>
      <c r="AB656" s="69">
        <v>5</v>
      </c>
      <c r="AC656" s="69" t="s">
        <v>95</v>
      </c>
      <c r="AD656" s="92"/>
      <c r="AE656" s="69">
        <v>6</v>
      </c>
      <c r="AF656" s="177" t="s">
        <v>1165</v>
      </c>
      <c r="AG656" s="94">
        <v>27</v>
      </c>
      <c r="AH656" s="64" t="s">
        <v>1230</v>
      </c>
      <c r="AI656" s="95"/>
      <c r="AJ656" s="99"/>
      <c r="AK656" s="68"/>
    </row>
    <row r="657" spans="1:37">
      <c r="A657" s="82">
        <v>40786</v>
      </c>
      <c r="B657" s="66" t="s">
        <v>114</v>
      </c>
      <c r="C657" s="64" t="s">
        <v>76</v>
      </c>
      <c r="D657" s="65">
        <v>0.85138888888888886</v>
      </c>
      <c r="E657" s="66" t="s">
        <v>3682</v>
      </c>
      <c r="F657" s="66" t="s">
        <v>3683</v>
      </c>
      <c r="G657" s="94" t="s">
        <v>3684</v>
      </c>
      <c r="H657" s="94" t="s">
        <v>3685</v>
      </c>
      <c r="I657" s="64">
        <v>3772</v>
      </c>
      <c r="J657" s="65">
        <v>0.8847222222222223</v>
      </c>
      <c r="K657" s="66" t="s">
        <v>3686</v>
      </c>
      <c r="L657" s="66" t="s">
        <v>3687</v>
      </c>
      <c r="M657" s="94" t="s">
        <v>3688</v>
      </c>
      <c r="N657" s="94" t="s">
        <v>3689</v>
      </c>
      <c r="O657" s="64">
        <v>3766</v>
      </c>
      <c r="P657" s="83">
        <v>3.3333333333333437E-2</v>
      </c>
      <c r="Q657" s="84">
        <v>0</v>
      </c>
      <c r="R657" s="85">
        <v>281.47937543329476</v>
      </c>
      <c r="S657" s="86">
        <v>101</v>
      </c>
      <c r="T657" s="87">
        <v>10</v>
      </c>
      <c r="U657" s="88"/>
      <c r="V657" s="66" t="s">
        <v>777</v>
      </c>
      <c r="W657" s="89">
        <v>0</v>
      </c>
      <c r="X657" s="88"/>
      <c r="Y657" s="90"/>
      <c r="Z657" s="91" t="s">
        <v>95</v>
      </c>
      <c r="AA657" s="66" t="s">
        <v>778</v>
      </c>
      <c r="AB657" s="69">
        <v>5</v>
      </c>
      <c r="AC657" s="69" t="s">
        <v>95</v>
      </c>
      <c r="AD657" s="92"/>
      <c r="AE657" s="69">
        <v>6</v>
      </c>
      <c r="AF657" s="177" t="s">
        <v>1165</v>
      </c>
      <c r="AG657" s="94">
        <v>25</v>
      </c>
      <c r="AH657" s="64" t="s">
        <v>1230</v>
      </c>
      <c r="AI657" s="95"/>
      <c r="AJ657" s="178"/>
      <c r="AK657" s="68"/>
    </row>
    <row r="658" spans="1:37">
      <c r="A658" s="82">
        <v>40786</v>
      </c>
      <c r="B658" s="66" t="s">
        <v>884</v>
      </c>
      <c r="C658" s="64" t="s">
        <v>76</v>
      </c>
      <c r="D658" s="65">
        <v>0.8847222222222223</v>
      </c>
      <c r="E658" s="66" t="s">
        <v>3686</v>
      </c>
      <c r="F658" s="66" t="s">
        <v>3687</v>
      </c>
      <c r="G658" s="94" t="s">
        <v>3688</v>
      </c>
      <c r="H658" s="94" t="s">
        <v>3689</v>
      </c>
      <c r="I658" s="64">
        <v>3766</v>
      </c>
      <c r="J658" s="65">
        <v>0.9159722222222223</v>
      </c>
      <c r="K658" s="66" t="s">
        <v>3690</v>
      </c>
      <c r="L658" s="66" t="s">
        <v>3691</v>
      </c>
      <c r="M658" s="94" t="s">
        <v>3692</v>
      </c>
      <c r="N658" s="94" t="s">
        <v>3693</v>
      </c>
      <c r="O658" s="64">
        <v>3759</v>
      </c>
      <c r="P658" s="83">
        <v>3.125E-2</v>
      </c>
      <c r="Q658" s="84">
        <v>0</v>
      </c>
      <c r="R658" s="85">
        <v>14.813420503369638</v>
      </c>
      <c r="S658" s="86">
        <v>101</v>
      </c>
      <c r="T658" s="87">
        <v>11</v>
      </c>
      <c r="U658" s="88"/>
      <c r="V658" s="66" t="s">
        <v>777</v>
      </c>
      <c r="W658" s="89">
        <v>0</v>
      </c>
      <c r="X658" s="88"/>
      <c r="Y658" s="90"/>
      <c r="Z658" s="91" t="s">
        <v>95</v>
      </c>
      <c r="AA658" s="66" t="s">
        <v>778</v>
      </c>
      <c r="AB658" s="69">
        <v>5</v>
      </c>
      <c r="AC658" s="69" t="s">
        <v>95</v>
      </c>
      <c r="AD658" s="92"/>
      <c r="AE658" s="69">
        <v>7</v>
      </c>
      <c r="AF658" s="177" t="s">
        <v>1165</v>
      </c>
      <c r="AG658" s="94">
        <v>28</v>
      </c>
      <c r="AH658" s="64" t="s">
        <v>1230</v>
      </c>
      <c r="AI658" s="95"/>
      <c r="AJ658" s="178"/>
      <c r="AK658" s="68"/>
    </row>
    <row r="659" spans="1:37">
      <c r="A659" s="82">
        <v>40786</v>
      </c>
      <c r="B659" s="66" t="s">
        <v>386</v>
      </c>
      <c r="C659" s="64" t="s">
        <v>76</v>
      </c>
      <c r="D659" s="65">
        <v>0.9159722222222223</v>
      </c>
      <c r="E659" s="66" t="s">
        <v>3690</v>
      </c>
      <c r="F659" s="66" t="s">
        <v>3691</v>
      </c>
      <c r="G659" s="94" t="s">
        <v>3692</v>
      </c>
      <c r="H659" s="94" t="s">
        <v>3693</v>
      </c>
      <c r="I659" s="64">
        <v>3759</v>
      </c>
      <c r="J659" s="65">
        <v>0.93888888888888899</v>
      </c>
      <c r="K659" s="66" t="s">
        <v>3694</v>
      </c>
      <c r="L659" s="66" t="s">
        <v>3695</v>
      </c>
      <c r="M659" s="94" t="s">
        <v>3696</v>
      </c>
      <c r="N659" s="94" t="s">
        <v>3697</v>
      </c>
      <c r="O659" s="64">
        <v>3760</v>
      </c>
      <c r="P659" s="83">
        <v>2.2916666666666696E-2</v>
      </c>
      <c r="Q659" s="84">
        <v>0</v>
      </c>
      <c r="R659" s="85">
        <v>11.008656133231385</v>
      </c>
      <c r="S659" s="86">
        <v>102</v>
      </c>
      <c r="T659" s="87">
        <v>11</v>
      </c>
      <c r="U659" s="88"/>
      <c r="V659" s="66" t="s">
        <v>777</v>
      </c>
      <c r="W659" s="89">
        <v>0</v>
      </c>
      <c r="X659" s="88"/>
      <c r="Y659" s="90"/>
      <c r="Z659" s="91" t="s">
        <v>95</v>
      </c>
      <c r="AA659" s="66" t="s">
        <v>778</v>
      </c>
      <c r="AB659" s="69">
        <v>5</v>
      </c>
      <c r="AC659" s="69" t="s">
        <v>95</v>
      </c>
      <c r="AD659" s="92"/>
      <c r="AE659" s="69">
        <v>7</v>
      </c>
      <c r="AF659" s="177" t="s">
        <v>1165</v>
      </c>
      <c r="AG659" s="94">
        <v>30</v>
      </c>
      <c r="AH659" s="64" t="s">
        <v>1230</v>
      </c>
      <c r="AI659" s="95"/>
      <c r="AJ659" s="178"/>
      <c r="AK659" s="68"/>
    </row>
    <row r="660" spans="1:37">
      <c r="A660" s="82">
        <v>40786</v>
      </c>
      <c r="B660" s="66" t="s">
        <v>386</v>
      </c>
      <c r="C660" s="64" t="s">
        <v>76</v>
      </c>
      <c r="D660" s="65">
        <v>0.93888888888888899</v>
      </c>
      <c r="E660" s="66" t="s">
        <v>3694</v>
      </c>
      <c r="F660" s="66" t="s">
        <v>3695</v>
      </c>
      <c r="G660" s="94" t="s">
        <v>3696</v>
      </c>
      <c r="H660" s="94" t="s">
        <v>3697</v>
      </c>
      <c r="I660" s="64">
        <v>3760</v>
      </c>
      <c r="J660" s="65">
        <v>0.95833333333333337</v>
      </c>
      <c r="K660" s="66" t="s">
        <v>3698</v>
      </c>
      <c r="L660" s="66" t="s">
        <v>3699</v>
      </c>
      <c r="M660" s="94" t="s">
        <v>3700</v>
      </c>
      <c r="N660" s="94" t="s">
        <v>3701</v>
      </c>
      <c r="O660" s="64"/>
      <c r="P660" s="83">
        <v>1.9444444444444375E-2</v>
      </c>
      <c r="Q660" s="84">
        <v>0</v>
      </c>
      <c r="R660" s="85">
        <v>16.084563469568323</v>
      </c>
      <c r="S660" s="86">
        <v>104</v>
      </c>
      <c r="T660" s="87">
        <v>11</v>
      </c>
      <c r="U660" s="88"/>
      <c r="V660" s="66" t="s">
        <v>777</v>
      </c>
      <c r="W660" s="89">
        <v>0</v>
      </c>
      <c r="X660" s="88"/>
      <c r="Y660" s="90"/>
      <c r="Z660" s="91" t="s">
        <v>827</v>
      </c>
      <c r="AA660" s="66" t="s">
        <v>778</v>
      </c>
      <c r="AB660" s="69">
        <v>3</v>
      </c>
      <c r="AC660" s="69" t="s">
        <v>95</v>
      </c>
      <c r="AD660" s="92"/>
      <c r="AE660" s="69">
        <v>7</v>
      </c>
      <c r="AF660" s="93" t="s">
        <v>1165</v>
      </c>
      <c r="AG660" s="94">
        <v>28</v>
      </c>
      <c r="AH660" s="64" t="s">
        <v>1230</v>
      </c>
      <c r="AI660" s="95">
        <v>53</v>
      </c>
      <c r="AJ660" s="178" t="s">
        <v>258</v>
      </c>
      <c r="AK660" s="68"/>
    </row>
    <row r="661" spans="1:37">
      <c r="A661" s="82">
        <v>40786</v>
      </c>
      <c r="B661" s="66" t="s">
        <v>203</v>
      </c>
      <c r="C661" s="64" t="s">
        <v>469</v>
      </c>
      <c r="D661" s="65">
        <v>0.95833333333333337</v>
      </c>
      <c r="E661" s="66" t="s">
        <v>3698</v>
      </c>
      <c r="F661" s="66" t="s">
        <v>3699</v>
      </c>
      <c r="G661" s="94" t="s">
        <v>3700</v>
      </c>
      <c r="H661" s="94" t="s">
        <v>3701</v>
      </c>
      <c r="I661" s="64"/>
      <c r="J661" s="65">
        <v>0.98888888888888893</v>
      </c>
      <c r="K661" s="66" t="s">
        <v>3702</v>
      </c>
      <c r="L661" s="66" t="s">
        <v>3703</v>
      </c>
      <c r="M661" s="94" t="s">
        <v>3704</v>
      </c>
      <c r="N661" s="94" t="s">
        <v>3705</v>
      </c>
      <c r="O661" s="64"/>
      <c r="P661" s="83">
        <v>3.0555555555555558E-2</v>
      </c>
      <c r="Q661" s="84">
        <v>0</v>
      </c>
      <c r="R661" s="85">
        <v>8.4304744285682531</v>
      </c>
      <c r="S661" s="86">
        <v>100</v>
      </c>
      <c r="T661" s="87">
        <v>11</v>
      </c>
      <c r="U661" s="88"/>
      <c r="V661" s="66" t="s">
        <v>777</v>
      </c>
      <c r="W661" s="89">
        <v>0</v>
      </c>
      <c r="X661" s="88"/>
      <c r="Y661" s="90"/>
      <c r="Z661" s="91" t="s">
        <v>95</v>
      </c>
      <c r="AA661" s="66" t="s">
        <v>778</v>
      </c>
      <c r="AB661" s="69">
        <v>4</v>
      </c>
      <c r="AC661" s="69" t="s">
        <v>95</v>
      </c>
      <c r="AD661" s="92"/>
      <c r="AE661" s="69">
        <v>6</v>
      </c>
      <c r="AF661" s="93" t="s">
        <v>1165</v>
      </c>
      <c r="AG661" s="94">
        <v>25</v>
      </c>
      <c r="AH661" s="64" t="s">
        <v>1230</v>
      </c>
      <c r="AI661" s="95"/>
      <c r="AJ661" s="178"/>
      <c r="AK661" s="68"/>
    </row>
    <row r="662" spans="1:37">
      <c r="A662" s="82">
        <v>40786</v>
      </c>
      <c r="B662" s="66" t="s">
        <v>203</v>
      </c>
      <c r="C662" s="64" t="s">
        <v>469</v>
      </c>
      <c r="D662" s="65">
        <v>0.98888888888888893</v>
      </c>
      <c r="E662" s="66" t="s">
        <v>3702</v>
      </c>
      <c r="F662" s="66" t="s">
        <v>3703</v>
      </c>
      <c r="G662" s="94" t="s">
        <v>3704</v>
      </c>
      <c r="H662" s="94" t="s">
        <v>3705</v>
      </c>
      <c r="I662" s="64"/>
      <c r="J662" s="65">
        <v>9.7222222222222224E-3</v>
      </c>
      <c r="K662" s="66" t="s">
        <v>3706</v>
      </c>
      <c r="L662" s="66" t="s">
        <v>3707</v>
      </c>
      <c r="M662" s="94" t="s">
        <v>3708</v>
      </c>
      <c r="N662" s="94" t="s">
        <v>3709</v>
      </c>
      <c r="O662" s="64"/>
      <c r="P662" s="83">
        <v>2.0833333333333259E-2</v>
      </c>
      <c r="Q662" s="84">
        <v>0</v>
      </c>
      <c r="R662" s="85">
        <v>9.5048589838595774</v>
      </c>
      <c r="S662" s="86">
        <v>101</v>
      </c>
      <c r="T662" s="87">
        <v>11</v>
      </c>
      <c r="U662" s="88"/>
      <c r="V662" s="66" t="s">
        <v>777</v>
      </c>
      <c r="W662" s="89">
        <v>0</v>
      </c>
      <c r="X662" s="88"/>
      <c r="Y662" s="90"/>
      <c r="Z662" s="91" t="s">
        <v>95</v>
      </c>
      <c r="AA662" s="66" t="s">
        <v>778</v>
      </c>
      <c r="AB662" s="69">
        <v>4</v>
      </c>
      <c r="AC662" s="92" t="s">
        <v>95</v>
      </c>
      <c r="AD662" s="92"/>
      <c r="AE662" s="69">
        <v>7</v>
      </c>
      <c r="AF662" s="93" t="s">
        <v>1165</v>
      </c>
      <c r="AG662" s="94">
        <v>30</v>
      </c>
      <c r="AH662" s="64" t="s">
        <v>1230</v>
      </c>
      <c r="AI662" s="95"/>
      <c r="AJ662" s="178"/>
      <c r="AK662" s="68"/>
    </row>
    <row r="663" spans="1:37">
      <c r="A663" s="82">
        <v>40787</v>
      </c>
      <c r="B663" s="66" t="s">
        <v>2732</v>
      </c>
      <c r="C663" s="64" t="s">
        <v>469</v>
      </c>
      <c r="D663" s="65">
        <v>9.7222222222222224E-3</v>
      </c>
      <c r="E663" s="66" t="s">
        <v>3706</v>
      </c>
      <c r="F663" s="66" t="s">
        <v>3707</v>
      </c>
      <c r="G663" s="94" t="s">
        <v>3708</v>
      </c>
      <c r="H663" s="94" t="s">
        <v>3709</v>
      </c>
      <c r="I663" s="64"/>
      <c r="J663" s="65">
        <v>3.125E-2</v>
      </c>
      <c r="K663" s="66" t="s">
        <v>3710</v>
      </c>
      <c r="L663" s="66" t="s">
        <v>3711</v>
      </c>
      <c r="M663" s="94" t="s">
        <v>3712</v>
      </c>
      <c r="N663" s="94" t="s">
        <v>3713</v>
      </c>
      <c r="O663" s="64">
        <v>3723</v>
      </c>
      <c r="P663" s="83">
        <v>2.1527777777777778E-2</v>
      </c>
      <c r="Q663" s="84">
        <v>0</v>
      </c>
      <c r="R663" s="85">
        <v>9.6743289061422999</v>
      </c>
      <c r="S663" s="86">
        <v>101</v>
      </c>
      <c r="T663" s="87">
        <v>11</v>
      </c>
      <c r="U663" s="88"/>
      <c r="V663" s="66" t="s">
        <v>777</v>
      </c>
      <c r="W663" s="89">
        <v>0</v>
      </c>
      <c r="X663" s="88"/>
      <c r="Y663" s="90"/>
      <c r="Z663" s="91" t="s">
        <v>797</v>
      </c>
      <c r="AA663" s="66" t="s">
        <v>778</v>
      </c>
      <c r="AB663" s="69">
        <v>4</v>
      </c>
      <c r="AC663" s="69" t="s">
        <v>95</v>
      </c>
      <c r="AD663" s="92"/>
      <c r="AE663" s="69">
        <v>7</v>
      </c>
      <c r="AF663" s="93" t="s">
        <v>1165</v>
      </c>
      <c r="AG663" s="94">
        <v>27</v>
      </c>
      <c r="AH663" s="64" t="s">
        <v>1230</v>
      </c>
      <c r="AI663" s="95"/>
      <c r="AJ663" s="256"/>
      <c r="AK663" s="68"/>
    </row>
    <row r="664" spans="1:37">
      <c r="A664" s="82">
        <v>40787</v>
      </c>
      <c r="B664" s="66" t="s">
        <v>2732</v>
      </c>
      <c r="C664" s="64" t="s">
        <v>469</v>
      </c>
      <c r="D664" s="65">
        <v>3.125E-2</v>
      </c>
      <c r="E664" s="66" t="s">
        <v>3710</v>
      </c>
      <c r="F664" s="66" t="s">
        <v>3711</v>
      </c>
      <c r="G664" s="94" t="s">
        <v>3712</v>
      </c>
      <c r="H664" s="94" t="s">
        <v>3713</v>
      </c>
      <c r="I664" s="64">
        <v>3723</v>
      </c>
      <c r="J664" s="65">
        <v>5.2083333333333336E-2</v>
      </c>
      <c r="K664" s="66" t="s">
        <v>3714</v>
      </c>
      <c r="L664" s="66" t="s">
        <v>3715</v>
      </c>
      <c r="M664" s="94" t="s">
        <v>3716</v>
      </c>
      <c r="N664" s="94" t="s">
        <v>3717</v>
      </c>
      <c r="O664" s="64"/>
      <c r="P664" s="83">
        <v>2.0833333333333336E-2</v>
      </c>
      <c r="Q664" s="84">
        <v>0</v>
      </c>
      <c r="R664" s="85">
        <v>11.693247458841592</v>
      </c>
      <c r="S664" s="86">
        <v>105</v>
      </c>
      <c r="T664" s="87">
        <v>11</v>
      </c>
      <c r="U664" s="88"/>
      <c r="V664" s="66" t="s">
        <v>777</v>
      </c>
      <c r="W664" s="89">
        <v>0</v>
      </c>
      <c r="X664" s="88"/>
      <c r="Y664" s="90"/>
      <c r="Z664" s="91" t="s">
        <v>797</v>
      </c>
      <c r="AA664" s="66" t="s">
        <v>778</v>
      </c>
      <c r="AB664" s="69">
        <v>4</v>
      </c>
      <c r="AC664" s="92" t="s">
        <v>95</v>
      </c>
      <c r="AD664" s="92"/>
      <c r="AE664" s="69">
        <v>7</v>
      </c>
      <c r="AF664" s="93" t="s">
        <v>1165</v>
      </c>
      <c r="AG664" s="94">
        <v>31</v>
      </c>
      <c r="AH664" s="64" t="s">
        <v>1230</v>
      </c>
      <c r="AI664" s="95"/>
      <c r="AJ664" s="255"/>
      <c r="AK664" s="68"/>
    </row>
    <row r="665" spans="1:37">
      <c r="A665" s="82">
        <v>40787</v>
      </c>
      <c r="B665" s="66" t="s">
        <v>454</v>
      </c>
      <c r="C665" s="64" t="s">
        <v>469</v>
      </c>
      <c r="D665" s="65">
        <v>5.2083333333333336E-2</v>
      </c>
      <c r="E665" s="66" t="s">
        <v>3714</v>
      </c>
      <c r="F665" s="66" t="s">
        <v>3715</v>
      </c>
      <c r="G665" s="94" t="s">
        <v>3716</v>
      </c>
      <c r="H665" s="94" t="s">
        <v>3717</v>
      </c>
      <c r="I665" s="64"/>
      <c r="J665" s="65">
        <v>7.3611111111111113E-2</v>
      </c>
      <c r="K665" s="66" t="s">
        <v>3718</v>
      </c>
      <c r="L665" s="66" t="s">
        <v>3719</v>
      </c>
      <c r="M665" s="94" t="s">
        <v>3720</v>
      </c>
      <c r="N665" s="94" t="s">
        <v>3721</v>
      </c>
      <c r="O665" s="64">
        <v>3695</v>
      </c>
      <c r="P665" s="83">
        <v>2.1527777777777778E-2</v>
      </c>
      <c r="Q665" s="84">
        <v>0</v>
      </c>
      <c r="R665" s="85">
        <v>9.6548350918390131</v>
      </c>
      <c r="S665" s="86">
        <v>105</v>
      </c>
      <c r="T665" s="87">
        <v>11</v>
      </c>
      <c r="U665" s="88"/>
      <c r="V665" s="66" t="s">
        <v>777</v>
      </c>
      <c r="W665" s="89">
        <v>0</v>
      </c>
      <c r="X665" s="88"/>
      <c r="Y665" s="90"/>
      <c r="Z665" s="91" t="s">
        <v>797</v>
      </c>
      <c r="AA665" s="66" t="s">
        <v>778</v>
      </c>
      <c r="AB665" s="69">
        <v>4</v>
      </c>
      <c r="AC665" s="69" t="s">
        <v>95</v>
      </c>
      <c r="AD665" s="92"/>
      <c r="AE665" s="69">
        <v>7</v>
      </c>
      <c r="AF665" s="93" t="s">
        <v>1165</v>
      </c>
      <c r="AG665" s="94">
        <v>32</v>
      </c>
      <c r="AH665" s="64" t="s">
        <v>1230</v>
      </c>
      <c r="AI665" s="95"/>
      <c r="AJ665" s="255"/>
      <c r="AK665" s="68"/>
    </row>
    <row r="666" spans="1:37">
      <c r="A666" s="82">
        <v>40787</v>
      </c>
      <c r="B666" s="66" t="s">
        <v>454</v>
      </c>
      <c r="C666" s="64" t="s">
        <v>469</v>
      </c>
      <c r="D666" s="65">
        <v>7.3611111111111113E-2</v>
      </c>
      <c r="E666" s="66" t="s">
        <v>3718</v>
      </c>
      <c r="F666" s="66" t="s">
        <v>3719</v>
      </c>
      <c r="G666" s="94" t="s">
        <v>3720</v>
      </c>
      <c r="H666" s="94" t="s">
        <v>3721</v>
      </c>
      <c r="I666" s="64">
        <v>3695</v>
      </c>
      <c r="J666" s="65">
        <v>0.10416666666666667</v>
      </c>
      <c r="K666" s="66" t="s">
        <v>3722</v>
      </c>
      <c r="L666" s="66" t="s">
        <v>3723</v>
      </c>
      <c r="M666" s="94" t="s">
        <v>3724</v>
      </c>
      <c r="N666" s="94" t="s">
        <v>3725</v>
      </c>
      <c r="O666" s="64">
        <v>3681</v>
      </c>
      <c r="P666" s="83">
        <v>3.0555555555555558E-2</v>
      </c>
      <c r="Q666" s="84">
        <v>0</v>
      </c>
      <c r="R666" s="85">
        <v>14.674075577556026</v>
      </c>
      <c r="S666" s="86">
        <v>103</v>
      </c>
      <c r="T666" s="87">
        <v>11</v>
      </c>
      <c r="U666" s="88"/>
      <c r="V666" s="66" t="s">
        <v>777</v>
      </c>
      <c r="W666" s="89">
        <v>0</v>
      </c>
      <c r="X666" s="88"/>
      <c r="Y666" s="90"/>
      <c r="Z666" s="91" t="s">
        <v>797</v>
      </c>
      <c r="AA666" s="66" t="s">
        <v>778</v>
      </c>
      <c r="AB666" s="69">
        <v>4</v>
      </c>
      <c r="AC666" s="69" t="s">
        <v>95</v>
      </c>
      <c r="AD666" s="92"/>
      <c r="AE666" s="69">
        <v>7</v>
      </c>
      <c r="AF666" s="93" t="s">
        <v>1165</v>
      </c>
      <c r="AG666" s="94">
        <v>32</v>
      </c>
      <c r="AH666" s="64" t="s">
        <v>1230</v>
      </c>
      <c r="AI666" s="95"/>
      <c r="AJ666" s="255"/>
      <c r="AK666" s="68"/>
    </row>
    <row r="667" spans="1:37">
      <c r="A667" s="82">
        <v>40787</v>
      </c>
      <c r="B667" s="66" t="s">
        <v>216</v>
      </c>
      <c r="C667" s="64" t="s">
        <v>469</v>
      </c>
      <c r="D667" s="65">
        <v>0.10416666666666667</v>
      </c>
      <c r="E667" s="66" t="s">
        <v>3722</v>
      </c>
      <c r="F667" s="66" t="s">
        <v>3723</v>
      </c>
      <c r="G667" s="94" t="s">
        <v>3724</v>
      </c>
      <c r="H667" s="94" t="s">
        <v>3725</v>
      </c>
      <c r="I667" s="64">
        <v>3681</v>
      </c>
      <c r="J667" s="65">
        <v>0.125</v>
      </c>
      <c r="K667" s="66" t="s">
        <v>3726</v>
      </c>
      <c r="L667" s="66" t="s">
        <v>3727</v>
      </c>
      <c r="M667" s="94" t="s">
        <v>3728</v>
      </c>
      <c r="N667" s="94" t="s">
        <v>3729</v>
      </c>
      <c r="O667" s="64"/>
      <c r="P667" s="83">
        <v>2.0833333333333329E-2</v>
      </c>
      <c r="Q667" s="84">
        <v>0</v>
      </c>
      <c r="R667" s="85">
        <v>9.5623256426382888</v>
      </c>
      <c r="S667" s="86">
        <v>101</v>
      </c>
      <c r="T667" s="87">
        <v>11</v>
      </c>
      <c r="U667" s="88"/>
      <c r="V667" s="66" t="s">
        <v>777</v>
      </c>
      <c r="W667" s="89">
        <v>0</v>
      </c>
      <c r="X667" s="88"/>
      <c r="Y667" s="90"/>
      <c r="Z667" s="91" t="s">
        <v>797</v>
      </c>
      <c r="AA667" s="66" t="s">
        <v>778</v>
      </c>
      <c r="AB667" s="69">
        <v>4</v>
      </c>
      <c r="AC667" s="69" t="s">
        <v>95</v>
      </c>
      <c r="AD667" s="92"/>
      <c r="AE667" s="69">
        <v>7</v>
      </c>
      <c r="AF667" s="93" t="s">
        <v>1165</v>
      </c>
      <c r="AG667" s="94">
        <v>25</v>
      </c>
      <c r="AH667" s="64" t="s">
        <v>1230</v>
      </c>
      <c r="AI667" s="95"/>
      <c r="AJ667" s="255"/>
      <c r="AK667" s="68"/>
    </row>
    <row r="668" spans="1:37">
      <c r="A668" s="82">
        <v>40787</v>
      </c>
      <c r="B668" s="66" t="s">
        <v>355</v>
      </c>
      <c r="C668" s="64" t="s">
        <v>469</v>
      </c>
      <c r="D668" s="65">
        <v>0.125</v>
      </c>
      <c r="E668" s="66" t="s">
        <v>3726</v>
      </c>
      <c r="F668" s="66" t="s">
        <v>3727</v>
      </c>
      <c r="G668" s="94" t="s">
        <v>3728</v>
      </c>
      <c r="H668" s="94" t="s">
        <v>3729</v>
      </c>
      <c r="I668" s="64"/>
      <c r="J668" s="65">
        <v>0.14583333333333334</v>
      </c>
      <c r="K668" s="66" t="s">
        <v>3730</v>
      </c>
      <c r="L668" s="66" t="s">
        <v>3731</v>
      </c>
      <c r="M668" s="94" t="s">
        <v>3732</v>
      </c>
      <c r="N668" s="94" t="s">
        <v>3733</v>
      </c>
      <c r="O668" s="64">
        <v>3661</v>
      </c>
      <c r="P668" s="83">
        <v>2.0833333333333343E-2</v>
      </c>
      <c r="Q668" s="84">
        <v>0</v>
      </c>
      <c r="R668" s="85">
        <v>11.070057478301374</v>
      </c>
      <c r="S668" s="86">
        <v>96</v>
      </c>
      <c r="T668" s="87">
        <v>11</v>
      </c>
      <c r="U668" s="88"/>
      <c r="V668" s="66" t="s">
        <v>777</v>
      </c>
      <c r="W668" s="89">
        <v>0</v>
      </c>
      <c r="X668" s="88"/>
      <c r="Y668" s="90"/>
      <c r="Z668" s="91" t="s">
        <v>797</v>
      </c>
      <c r="AA668" s="66" t="s">
        <v>778</v>
      </c>
      <c r="AB668" s="69">
        <v>4</v>
      </c>
      <c r="AC668" s="69" t="s">
        <v>95</v>
      </c>
      <c r="AD668" s="92"/>
      <c r="AE668" s="69">
        <v>7</v>
      </c>
      <c r="AF668" s="93" t="s">
        <v>2780</v>
      </c>
      <c r="AG668" s="94">
        <v>28</v>
      </c>
      <c r="AH668" s="64" t="s">
        <v>1230</v>
      </c>
      <c r="AI668" s="95"/>
      <c r="AJ668" s="255"/>
      <c r="AK668" s="68"/>
    </row>
    <row r="669" spans="1:37">
      <c r="A669" s="82">
        <v>40787</v>
      </c>
      <c r="B669" s="66" t="s">
        <v>355</v>
      </c>
      <c r="C669" s="64" t="s">
        <v>469</v>
      </c>
      <c r="D669" s="65">
        <v>0.14583333333333334</v>
      </c>
      <c r="E669" s="66" t="s">
        <v>3730</v>
      </c>
      <c r="F669" s="66" t="s">
        <v>3731</v>
      </c>
      <c r="G669" s="94" t="s">
        <v>3732</v>
      </c>
      <c r="H669" s="94" t="s">
        <v>3733</v>
      </c>
      <c r="I669" s="64">
        <v>3661</v>
      </c>
      <c r="J669" s="65">
        <v>0.16319444444444445</v>
      </c>
      <c r="K669" s="66" t="s">
        <v>3734</v>
      </c>
      <c r="L669" s="66" t="s">
        <v>3735</v>
      </c>
      <c r="M669" s="94" t="s">
        <v>3736</v>
      </c>
      <c r="N669" s="94" t="s">
        <v>3737</v>
      </c>
      <c r="O669" s="64"/>
      <c r="P669" s="83">
        <v>1.7361111111111105E-2</v>
      </c>
      <c r="Q669" s="84">
        <v>0</v>
      </c>
      <c r="R669" s="85">
        <v>7.2866692078043096</v>
      </c>
      <c r="S669" s="86">
        <v>104</v>
      </c>
      <c r="T669" s="87">
        <v>11</v>
      </c>
      <c r="U669" s="88"/>
      <c r="V669" s="66" t="s">
        <v>777</v>
      </c>
      <c r="W669" s="89">
        <v>0</v>
      </c>
      <c r="X669" s="88"/>
      <c r="Y669" s="90"/>
      <c r="Z669" s="91" t="s">
        <v>797</v>
      </c>
      <c r="AA669" s="66" t="s">
        <v>778</v>
      </c>
      <c r="AB669" s="69" t="s">
        <v>889</v>
      </c>
      <c r="AC669" s="69" t="s">
        <v>95</v>
      </c>
      <c r="AD669" s="92"/>
      <c r="AE669" s="69">
        <v>7</v>
      </c>
      <c r="AF669" s="93" t="s">
        <v>2780</v>
      </c>
      <c r="AG669" s="94">
        <v>28</v>
      </c>
      <c r="AH669" s="64" t="s">
        <v>1230</v>
      </c>
      <c r="AI669" s="95"/>
      <c r="AJ669" s="255"/>
      <c r="AK669" s="68"/>
    </row>
    <row r="670" spans="1:37">
      <c r="A670" s="82">
        <v>40787</v>
      </c>
      <c r="B670" s="66" t="s">
        <v>181</v>
      </c>
      <c r="C670" s="64" t="s">
        <v>76</v>
      </c>
      <c r="D670" s="65">
        <v>0.69374999999999998</v>
      </c>
      <c r="E670" s="66" t="s">
        <v>3738</v>
      </c>
      <c r="F670" s="66" t="s">
        <v>3739</v>
      </c>
      <c r="G670" s="94" t="s">
        <v>3740</v>
      </c>
      <c r="H670" s="94" t="s">
        <v>3741</v>
      </c>
      <c r="I670" s="64">
        <v>3329</v>
      </c>
      <c r="J670" s="65">
        <v>0.72222222222222221</v>
      </c>
      <c r="K670" s="66" t="s">
        <v>3742</v>
      </c>
      <c r="L670" s="66" t="s">
        <v>3743</v>
      </c>
      <c r="M670" s="94" t="s">
        <v>3744</v>
      </c>
      <c r="N670" s="94" t="s">
        <v>3745</v>
      </c>
      <c r="O670" s="64">
        <v>3263</v>
      </c>
      <c r="P670" s="83">
        <v>2.8472222222222232E-2</v>
      </c>
      <c r="Q670" s="84">
        <v>0</v>
      </c>
      <c r="R670" s="85">
        <v>8.2837736252697329</v>
      </c>
      <c r="S670" s="86">
        <v>97</v>
      </c>
      <c r="T670" s="87">
        <v>7</v>
      </c>
      <c r="U670" s="88"/>
      <c r="V670" s="66" t="s">
        <v>777</v>
      </c>
      <c r="W670" s="89">
        <v>0</v>
      </c>
      <c r="X670" s="88"/>
      <c r="Y670" s="90"/>
      <c r="Z670" s="91" t="s">
        <v>95</v>
      </c>
      <c r="AA670" s="66" t="s">
        <v>778</v>
      </c>
      <c r="AB670" s="69">
        <v>5</v>
      </c>
      <c r="AC670" s="69" t="s">
        <v>95</v>
      </c>
      <c r="AD670" s="92"/>
      <c r="AE670" s="69">
        <v>4</v>
      </c>
      <c r="AF670" s="93" t="s">
        <v>1165</v>
      </c>
      <c r="AG670" s="94">
        <v>16</v>
      </c>
      <c r="AH670" s="64" t="s">
        <v>2493</v>
      </c>
      <c r="AI670" s="95"/>
      <c r="AJ670" s="178"/>
      <c r="AK670" s="68"/>
    </row>
    <row r="671" spans="1:37">
      <c r="A671" s="82">
        <v>40787</v>
      </c>
      <c r="B671" s="66" t="s">
        <v>181</v>
      </c>
      <c r="C671" s="64" t="s">
        <v>76</v>
      </c>
      <c r="D671" s="65">
        <v>0.72222222222222221</v>
      </c>
      <c r="E671" s="66" t="s">
        <v>3742</v>
      </c>
      <c r="F671" s="66" t="s">
        <v>3743</v>
      </c>
      <c r="G671" s="94" t="s">
        <v>3744</v>
      </c>
      <c r="H671" s="94" t="s">
        <v>3745</v>
      </c>
      <c r="I671" s="64">
        <v>3263</v>
      </c>
      <c r="J671" s="65">
        <v>0.72916666666666663</v>
      </c>
      <c r="K671" s="66" t="s">
        <v>3746</v>
      </c>
      <c r="L671" s="66" t="s">
        <v>3747</v>
      </c>
      <c r="M671" s="94" t="s">
        <v>3748</v>
      </c>
      <c r="N671" s="94" t="s">
        <v>3749</v>
      </c>
      <c r="O671" s="64"/>
      <c r="P671" s="83">
        <v>6.9444444444444198E-3</v>
      </c>
      <c r="Q671" s="84">
        <v>0</v>
      </c>
      <c r="R671" s="85">
        <v>2.2817986101068568</v>
      </c>
      <c r="S671" s="86">
        <v>99</v>
      </c>
      <c r="T671" s="87">
        <v>8</v>
      </c>
      <c r="U671" s="88"/>
      <c r="V671" s="66" t="s">
        <v>777</v>
      </c>
      <c r="W671" s="89">
        <v>0</v>
      </c>
      <c r="X671" s="88"/>
      <c r="Y671" s="90"/>
      <c r="Z671" s="91" t="s">
        <v>797</v>
      </c>
      <c r="AA671" s="66" t="s">
        <v>778</v>
      </c>
      <c r="AB671" s="69">
        <v>7</v>
      </c>
      <c r="AC671" s="69" t="s">
        <v>95</v>
      </c>
      <c r="AD671" s="92"/>
      <c r="AE671" s="69">
        <v>4</v>
      </c>
      <c r="AF671" s="93" t="s">
        <v>1165</v>
      </c>
      <c r="AG671" s="94">
        <v>15</v>
      </c>
      <c r="AH671" s="64" t="s">
        <v>2493</v>
      </c>
      <c r="AI671" s="95"/>
      <c r="AJ671" s="99"/>
      <c r="AK671" s="68"/>
    </row>
    <row r="672" spans="1:37">
      <c r="A672" s="82">
        <v>40787</v>
      </c>
      <c r="B672" s="66" t="s">
        <v>181</v>
      </c>
      <c r="C672" s="64" t="s">
        <v>76</v>
      </c>
      <c r="D672" s="65">
        <v>0.72916666666666663</v>
      </c>
      <c r="E672" s="66" t="s">
        <v>3746</v>
      </c>
      <c r="F672" s="66" t="s">
        <v>3747</v>
      </c>
      <c r="G672" s="94" t="s">
        <v>3748</v>
      </c>
      <c r="H672" s="94" t="s">
        <v>3749</v>
      </c>
      <c r="I672" s="64">
        <v>3259</v>
      </c>
      <c r="J672" s="65">
        <v>0.74652777777777779</v>
      </c>
      <c r="K672" s="66" t="s">
        <v>3750</v>
      </c>
      <c r="L672" s="66" t="s">
        <v>3751</v>
      </c>
      <c r="M672" s="94" t="s">
        <v>3752</v>
      </c>
      <c r="N672" s="94" t="s">
        <v>3753</v>
      </c>
      <c r="O672" s="64">
        <v>2936</v>
      </c>
      <c r="P672" s="83">
        <v>1.736111111111116E-2</v>
      </c>
      <c r="Q672" s="84">
        <v>0</v>
      </c>
      <c r="R672" s="85">
        <v>5.8882619962323339</v>
      </c>
      <c r="S672" s="86">
        <v>101</v>
      </c>
      <c r="T672" s="87">
        <v>7</v>
      </c>
      <c r="U672" s="88"/>
      <c r="V672" s="66" t="s">
        <v>777</v>
      </c>
      <c r="W672" s="89">
        <v>0</v>
      </c>
      <c r="X672" s="88"/>
      <c r="Y672" s="90"/>
      <c r="Z672" s="91" t="s">
        <v>797</v>
      </c>
      <c r="AA672" s="66" t="s">
        <v>778</v>
      </c>
      <c r="AB672" s="69">
        <v>7</v>
      </c>
      <c r="AC672" s="69" t="s">
        <v>95</v>
      </c>
      <c r="AD672" s="92"/>
      <c r="AE672" s="69">
        <v>4</v>
      </c>
      <c r="AF672" s="93" t="s">
        <v>1165</v>
      </c>
      <c r="AG672" s="94">
        <v>8</v>
      </c>
      <c r="AH672" s="64" t="s">
        <v>2493</v>
      </c>
      <c r="AI672" s="95"/>
      <c r="AJ672" s="99"/>
      <c r="AK672" s="68"/>
    </row>
    <row r="673" spans="1:37">
      <c r="A673" s="82">
        <v>40787</v>
      </c>
      <c r="B673" s="66" t="s">
        <v>264</v>
      </c>
      <c r="C673" s="64" t="s">
        <v>76</v>
      </c>
      <c r="D673" s="65">
        <v>0.74652777777777779</v>
      </c>
      <c r="E673" s="66" t="s">
        <v>3750</v>
      </c>
      <c r="F673" s="66" t="s">
        <v>3751</v>
      </c>
      <c r="G673" s="94" t="s">
        <v>3752</v>
      </c>
      <c r="H673" s="94" t="s">
        <v>3753</v>
      </c>
      <c r="I673" s="64">
        <v>2936</v>
      </c>
      <c r="J673" s="65">
        <v>0.76736111111111116</v>
      </c>
      <c r="K673" s="66" t="s">
        <v>3754</v>
      </c>
      <c r="L673" s="66" t="s">
        <v>3755</v>
      </c>
      <c r="M673" s="94" t="s">
        <v>3756</v>
      </c>
      <c r="N673" s="94" t="s">
        <v>3757</v>
      </c>
      <c r="O673" s="64">
        <v>2557</v>
      </c>
      <c r="P673" s="83">
        <v>2.083333333333337E-2</v>
      </c>
      <c r="Q673" s="84">
        <v>0</v>
      </c>
      <c r="R673" s="85">
        <v>6.10353206175611</v>
      </c>
      <c r="S673" s="86">
        <v>105</v>
      </c>
      <c r="T673" s="87">
        <v>8</v>
      </c>
      <c r="U673" s="88"/>
      <c r="V673" s="66" t="s">
        <v>777</v>
      </c>
      <c r="W673" s="89">
        <v>0</v>
      </c>
      <c r="X673" s="88"/>
      <c r="Y673" s="90"/>
      <c r="Z673" s="91" t="s">
        <v>95</v>
      </c>
      <c r="AA673" s="66" t="s">
        <v>778</v>
      </c>
      <c r="AB673" s="69">
        <v>6</v>
      </c>
      <c r="AC673" s="69" t="s">
        <v>95</v>
      </c>
      <c r="AD673" s="92"/>
      <c r="AE673" s="69">
        <v>4</v>
      </c>
      <c r="AF673" s="177" t="s">
        <v>1165</v>
      </c>
      <c r="AG673" s="94">
        <v>8</v>
      </c>
      <c r="AH673" s="64" t="s">
        <v>2493</v>
      </c>
      <c r="AI673" s="95"/>
      <c r="AJ673" s="178"/>
      <c r="AK673" s="68"/>
    </row>
    <row r="674" spans="1:37">
      <c r="A674" s="82">
        <v>40787</v>
      </c>
      <c r="B674" s="66" t="s">
        <v>264</v>
      </c>
      <c r="C674" s="64" t="s">
        <v>76</v>
      </c>
      <c r="D674" s="65">
        <v>0.76736111111111116</v>
      </c>
      <c r="E674" s="66" t="s">
        <v>3754</v>
      </c>
      <c r="F674" s="66" t="s">
        <v>3755</v>
      </c>
      <c r="G674" s="94" t="s">
        <v>3756</v>
      </c>
      <c r="H674" s="94" t="s">
        <v>3757</v>
      </c>
      <c r="I674" s="64">
        <v>2557</v>
      </c>
      <c r="J674" s="65">
        <v>0.79166666666666663</v>
      </c>
      <c r="K674" s="66" t="s">
        <v>3758</v>
      </c>
      <c r="L674" s="66" t="s">
        <v>3759</v>
      </c>
      <c r="M674" s="94" t="s">
        <v>3760</v>
      </c>
      <c r="N674" s="94" t="s">
        <v>3761</v>
      </c>
      <c r="O674" s="64">
        <v>2168</v>
      </c>
      <c r="P674" s="83">
        <v>2.4305555555555469E-2</v>
      </c>
      <c r="Q674" s="84">
        <v>0</v>
      </c>
      <c r="R674" s="85">
        <v>8.7025375573787489</v>
      </c>
      <c r="S674" s="86">
        <v>106</v>
      </c>
      <c r="T674" s="87">
        <v>7</v>
      </c>
      <c r="U674" s="88"/>
      <c r="V674" s="66" t="s">
        <v>777</v>
      </c>
      <c r="W674" s="89">
        <v>0</v>
      </c>
      <c r="X674" s="88"/>
      <c r="Y674" s="90"/>
      <c r="Z674" s="91" t="s">
        <v>95</v>
      </c>
      <c r="AA674" s="66" t="s">
        <v>778</v>
      </c>
      <c r="AB674" s="69">
        <v>6</v>
      </c>
      <c r="AC674" s="69" t="s">
        <v>95</v>
      </c>
      <c r="AD674" s="92"/>
      <c r="AE674" s="69">
        <v>4</v>
      </c>
      <c r="AF674" s="177" t="s">
        <v>1165</v>
      </c>
      <c r="AG674" s="94">
        <v>11</v>
      </c>
      <c r="AH674" s="64" t="s">
        <v>2493</v>
      </c>
      <c r="AI674" s="95"/>
      <c r="AJ674" s="178" t="s">
        <v>3762</v>
      </c>
      <c r="AK674" s="68"/>
    </row>
    <row r="675" spans="1:37">
      <c r="A675" s="82">
        <v>40787</v>
      </c>
      <c r="B675" s="66" t="s">
        <v>454</v>
      </c>
      <c r="C675" s="64" t="s">
        <v>76</v>
      </c>
      <c r="D675" s="65">
        <v>0.79166666666666663</v>
      </c>
      <c r="E675" s="66" t="s">
        <v>3758</v>
      </c>
      <c r="F675" s="66" t="s">
        <v>3759</v>
      </c>
      <c r="G675" s="94" t="s">
        <v>3760</v>
      </c>
      <c r="H675" s="94" t="s">
        <v>3761</v>
      </c>
      <c r="I675" s="64">
        <v>2168</v>
      </c>
      <c r="J675" s="65">
        <v>0.80902777777777779</v>
      </c>
      <c r="K675" s="66" t="s">
        <v>3763</v>
      </c>
      <c r="L675" s="66" t="s">
        <v>3764</v>
      </c>
      <c r="M675" s="94" t="s">
        <v>3765</v>
      </c>
      <c r="N675" s="94" t="s">
        <v>3766</v>
      </c>
      <c r="O675" s="64">
        <v>2052</v>
      </c>
      <c r="P675" s="83">
        <v>1.736111111111116E-2</v>
      </c>
      <c r="Q675" s="84">
        <v>0</v>
      </c>
      <c r="R675" s="85">
        <v>5.5631603264809932</v>
      </c>
      <c r="S675" s="86">
        <v>104</v>
      </c>
      <c r="T675" s="87">
        <v>7</v>
      </c>
      <c r="U675" s="88"/>
      <c r="V675" s="66" t="s">
        <v>777</v>
      </c>
      <c r="W675" s="89">
        <v>0</v>
      </c>
      <c r="X675" s="88"/>
      <c r="Y675" s="90"/>
      <c r="Z675" s="91" t="s">
        <v>797</v>
      </c>
      <c r="AA675" s="66" t="s">
        <v>778</v>
      </c>
      <c r="AB675" s="69">
        <v>5</v>
      </c>
      <c r="AC675" s="69" t="s">
        <v>95</v>
      </c>
      <c r="AD675" s="92"/>
      <c r="AE675" s="69">
        <v>3</v>
      </c>
      <c r="AF675" s="177" t="s">
        <v>780</v>
      </c>
      <c r="AG675" s="94">
        <v>15</v>
      </c>
      <c r="AH675" s="64" t="s">
        <v>2493</v>
      </c>
      <c r="AI675" s="95"/>
      <c r="AJ675" s="99"/>
      <c r="AK675" s="68"/>
    </row>
    <row r="676" spans="1:37">
      <c r="A676" s="82">
        <v>40787</v>
      </c>
      <c r="B676" s="66" t="s">
        <v>454</v>
      </c>
      <c r="C676" s="64" t="s">
        <v>76</v>
      </c>
      <c r="D676" s="65">
        <v>0.80902777777777779</v>
      </c>
      <c r="E676" s="66" t="s">
        <v>3763</v>
      </c>
      <c r="F676" s="66" t="s">
        <v>3764</v>
      </c>
      <c r="G676" s="94" t="s">
        <v>3765</v>
      </c>
      <c r="H676" s="94" t="s">
        <v>3766</v>
      </c>
      <c r="I676" s="64">
        <v>2052</v>
      </c>
      <c r="J676" s="65">
        <v>0.8354166666666667</v>
      </c>
      <c r="K676" s="66" t="s">
        <v>3767</v>
      </c>
      <c r="L676" s="66" t="s">
        <v>3768</v>
      </c>
      <c r="M676" s="94" t="s">
        <v>3769</v>
      </c>
      <c r="N676" s="94" t="s">
        <v>3770</v>
      </c>
      <c r="O676" s="64">
        <v>1981</v>
      </c>
      <c r="P676" s="83">
        <v>2.6388888888888906E-2</v>
      </c>
      <c r="Q676" s="84">
        <v>0</v>
      </c>
      <c r="R676" s="85">
        <v>9.5623749921040897</v>
      </c>
      <c r="S676" s="86">
        <v>93</v>
      </c>
      <c r="T676" s="87">
        <v>7</v>
      </c>
      <c r="U676" s="88"/>
      <c r="V676" s="66" t="s">
        <v>777</v>
      </c>
      <c r="W676" s="89">
        <v>0</v>
      </c>
      <c r="X676" s="88"/>
      <c r="Y676" s="90"/>
      <c r="Z676" s="91" t="s">
        <v>797</v>
      </c>
      <c r="AA676" s="66" t="s">
        <v>778</v>
      </c>
      <c r="AB676" s="69">
        <v>5</v>
      </c>
      <c r="AC676" s="69" t="s">
        <v>95</v>
      </c>
      <c r="AD676" s="92"/>
      <c r="AE676" s="69">
        <v>3</v>
      </c>
      <c r="AF676" s="177" t="s">
        <v>780</v>
      </c>
      <c r="AG676" s="94">
        <v>6</v>
      </c>
      <c r="AH676" s="64" t="s">
        <v>2493</v>
      </c>
      <c r="AI676" s="95"/>
      <c r="AJ676" s="99"/>
      <c r="AK676" s="68"/>
    </row>
    <row r="677" spans="1:37">
      <c r="A677" s="82">
        <v>40787</v>
      </c>
      <c r="B677" s="66" t="s">
        <v>216</v>
      </c>
      <c r="C677" s="64" t="s">
        <v>76</v>
      </c>
      <c r="D677" s="65">
        <v>0.8354166666666667</v>
      </c>
      <c r="E677" s="66" t="s">
        <v>3767</v>
      </c>
      <c r="F677" s="66" t="s">
        <v>3768</v>
      </c>
      <c r="G677" s="94" t="s">
        <v>3769</v>
      </c>
      <c r="H677" s="94" t="s">
        <v>3770</v>
      </c>
      <c r="I677" s="64">
        <v>1981</v>
      </c>
      <c r="J677" s="65">
        <v>0.85486111111111107</v>
      </c>
      <c r="K677" s="66" t="s">
        <v>3771</v>
      </c>
      <c r="L677" s="66" t="s">
        <v>3772</v>
      </c>
      <c r="M677" s="94" t="s">
        <v>3773</v>
      </c>
      <c r="N677" s="94" t="s">
        <v>3774</v>
      </c>
      <c r="O677" s="64">
        <v>1963</v>
      </c>
      <c r="P677" s="83">
        <v>1.9444444444444375E-2</v>
      </c>
      <c r="Q677" s="84">
        <v>0</v>
      </c>
      <c r="R677" s="85">
        <v>6.381775370876535</v>
      </c>
      <c r="S677" s="86">
        <v>97</v>
      </c>
      <c r="T677" s="87">
        <v>8</v>
      </c>
      <c r="U677" s="88"/>
      <c r="V677" s="66" t="s">
        <v>777</v>
      </c>
      <c r="W677" s="89">
        <v>0</v>
      </c>
      <c r="X677" s="88"/>
      <c r="Y677" s="90"/>
      <c r="Z677" s="91" t="s">
        <v>95</v>
      </c>
      <c r="AA677" s="66" t="s">
        <v>778</v>
      </c>
      <c r="AB677" s="69">
        <v>6</v>
      </c>
      <c r="AC677" s="69" t="s">
        <v>95</v>
      </c>
      <c r="AD677" s="92"/>
      <c r="AE677" s="69">
        <v>3</v>
      </c>
      <c r="AF677" s="177" t="s">
        <v>780</v>
      </c>
      <c r="AG677" s="94">
        <v>6</v>
      </c>
      <c r="AH677" s="64" t="s">
        <v>2493</v>
      </c>
      <c r="AI677" s="95"/>
      <c r="AJ677" s="178"/>
      <c r="AK677" s="68"/>
    </row>
    <row r="678" spans="1:37">
      <c r="A678" s="82">
        <v>40787</v>
      </c>
      <c r="B678" s="66" t="s">
        <v>216</v>
      </c>
      <c r="C678" s="64" t="s">
        <v>76</v>
      </c>
      <c r="D678" s="65">
        <v>0.85486111111111107</v>
      </c>
      <c r="E678" s="66" t="s">
        <v>3771</v>
      </c>
      <c r="F678" s="66" t="s">
        <v>3772</v>
      </c>
      <c r="G678" s="94" t="s">
        <v>3773</v>
      </c>
      <c r="H678" s="94" t="s">
        <v>3774</v>
      </c>
      <c r="I678" s="64">
        <v>1963</v>
      </c>
      <c r="J678" s="65">
        <v>0.875</v>
      </c>
      <c r="K678" s="66" t="s">
        <v>3775</v>
      </c>
      <c r="L678" s="66" t="s">
        <v>3776</v>
      </c>
      <c r="M678" s="94" t="s">
        <v>3777</v>
      </c>
      <c r="N678" s="94" t="s">
        <v>3778</v>
      </c>
      <c r="O678" s="64">
        <v>1893</v>
      </c>
      <c r="P678" s="83">
        <v>2.0138888888888928E-2</v>
      </c>
      <c r="Q678" s="84">
        <v>0</v>
      </c>
      <c r="R678" s="85">
        <v>6.7577687300675171</v>
      </c>
      <c r="S678" s="86">
        <v>115</v>
      </c>
      <c r="T678" s="87">
        <v>7</v>
      </c>
      <c r="U678" s="88"/>
      <c r="V678" s="66" t="s">
        <v>777</v>
      </c>
      <c r="W678" s="89">
        <v>0</v>
      </c>
      <c r="X678" s="88"/>
      <c r="Y678" s="90"/>
      <c r="Z678" s="91" t="s">
        <v>95</v>
      </c>
      <c r="AA678" s="66" t="s">
        <v>778</v>
      </c>
      <c r="AB678" s="69">
        <v>6</v>
      </c>
      <c r="AC678" s="69" t="s">
        <v>95</v>
      </c>
      <c r="AD678" s="92"/>
      <c r="AE678" s="69">
        <v>3</v>
      </c>
      <c r="AF678" s="177" t="s">
        <v>780</v>
      </c>
      <c r="AG678" s="94">
        <v>15</v>
      </c>
      <c r="AH678" s="64" t="s">
        <v>2493</v>
      </c>
      <c r="AI678" s="95"/>
      <c r="AJ678" s="178"/>
      <c r="AK678" s="68"/>
    </row>
    <row r="679" spans="1:37">
      <c r="A679" s="82">
        <v>40787</v>
      </c>
      <c r="B679" s="66" t="s">
        <v>355</v>
      </c>
      <c r="C679" s="64" t="s">
        <v>76</v>
      </c>
      <c r="D679" s="65">
        <v>0.875</v>
      </c>
      <c r="E679" s="66" t="s">
        <v>3775</v>
      </c>
      <c r="F679" s="66" t="s">
        <v>3776</v>
      </c>
      <c r="G679" s="94" t="s">
        <v>3777</v>
      </c>
      <c r="H679" s="94" t="s">
        <v>3778</v>
      </c>
      <c r="I679" s="64">
        <v>1893</v>
      </c>
      <c r="J679" s="65">
        <v>0.9</v>
      </c>
      <c r="K679" s="66" t="s">
        <v>3779</v>
      </c>
      <c r="L679" s="66" t="s">
        <v>3780</v>
      </c>
      <c r="M679" s="94" t="s">
        <v>3781</v>
      </c>
      <c r="N679" s="94" t="s">
        <v>3782</v>
      </c>
      <c r="O679" s="64">
        <v>1858</v>
      </c>
      <c r="P679" s="83">
        <v>2.5000000000000022E-2</v>
      </c>
      <c r="Q679" s="84">
        <v>0</v>
      </c>
      <c r="R679" s="85">
        <v>8.3386986399933942</v>
      </c>
      <c r="S679" s="86">
        <v>100</v>
      </c>
      <c r="T679" s="87">
        <v>8</v>
      </c>
      <c r="U679" s="88"/>
      <c r="V679" s="66" t="s">
        <v>777</v>
      </c>
      <c r="W679" s="89">
        <v>0</v>
      </c>
      <c r="X679" s="88"/>
      <c r="Y679" s="90"/>
      <c r="Z679" s="91" t="s">
        <v>95</v>
      </c>
      <c r="AA679" s="66" t="s">
        <v>778</v>
      </c>
      <c r="AB679" s="69">
        <v>6</v>
      </c>
      <c r="AC679" s="69" t="s">
        <v>95</v>
      </c>
      <c r="AD679" s="92"/>
      <c r="AE679" s="69">
        <v>3</v>
      </c>
      <c r="AF679" s="177" t="s">
        <v>780</v>
      </c>
      <c r="AG679" s="94">
        <v>14</v>
      </c>
      <c r="AH679" s="64" t="s">
        <v>2493</v>
      </c>
      <c r="AI679" s="95"/>
      <c r="AJ679" s="99"/>
      <c r="AK679" s="68"/>
    </row>
    <row r="680" spans="1:37">
      <c r="A680" s="82">
        <v>40787</v>
      </c>
      <c r="B680" s="66" t="s">
        <v>355</v>
      </c>
      <c r="C680" s="64" t="s">
        <v>76</v>
      </c>
      <c r="D680" s="65">
        <v>0.9</v>
      </c>
      <c r="E680" s="66" t="s">
        <v>3779</v>
      </c>
      <c r="F680" s="66" t="s">
        <v>3780</v>
      </c>
      <c r="G680" s="94" t="s">
        <v>3781</v>
      </c>
      <c r="H680" s="94" t="s">
        <v>3782</v>
      </c>
      <c r="I680" s="64">
        <v>1858</v>
      </c>
      <c r="J680" s="65">
        <v>0.91666666666666663</v>
      </c>
      <c r="K680" s="66" t="s">
        <v>522</v>
      </c>
      <c r="L680" s="66" t="s">
        <v>523</v>
      </c>
      <c r="M680" s="94" t="s">
        <v>524</v>
      </c>
      <c r="N680" s="94" t="s">
        <v>525</v>
      </c>
      <c r="O680" s="64">
        <v>1848</v>
      </c>
      <c r="P680" s="83">
        <v>1.6666666666666607E-2</v>
      </c>
      <c r="Q680" s="84">
        <v>0</v>
      </c>
      <c r="R680" s="85">
        <v>5.2530345064269772</v>
      </c>
      <c r="S680" s="86">
        <v>99</v>
      </c>
      <c r="T680" s="87">
        <v>7</v>
      </c>
      <c r="U680" s="88"/>
      <c r="V680" s="66" t="s">
        <v>777</v>
      </c>
      <c r="W680" s="89">
        <v>0</v>
      </c>
      <c r="X680" s="88"/>
      <c r="Y680" s="90"/>
      <c r="Z680" s="91" t="s">
        <v>95</v>
      </c>
      <c r="AA680" s="66" t="s">
        <v>778</v>
      </c>
      <c r="AB680" s="69">
        <v>6</v>
      </c>
      <c r="AC680" s="69" t="s">
        <v>95</v>
      </c>
      <c r="AD680" s="92"/>
      <c r="AE680" s="69">
        <v>3</v>
      </c>
      <c r="AF680" s="177" t="s">
        <v>780</v>
      </c>
      <c r="AG680" s="94">
        <v>15</v>
      </c>
      <c r="AH680" s="64" t="s">
        <v>2493</v>
      </c>
      <c r="AI680" s="95"/>
      <c r="AJ680" s="99"/>
      <c r="AK680" s="68"/>
    </row>
    <row r="681" spans="1:37">
      <c r="A681" s="82">
        <v>40787</v>
      </c>
      <c r="B681" s="66" t="s">
        <v>181</v>
      </c>
      <c r="C681" s="64" t="s">
        <v>76</v>
      </c>
      <c r="D681" s="65">
        <v>0.91666666666666663</v>
      </c>
      <c r="E681" s="66" t="s">
        <v>522</v>
      </c>
      <c r="F681" s="66" t="s">
        <v>523</v>
      </c>
      <c r="G681" s="94" t="s">
        <v>524</v>
      </c>
      <c r="H681" s="94" t="s">
        <v>525</v>
      </c>
      <c r="I681" s="64">
        <v>1848</v>
      </c>
      <c r="J681" s="65">
        <v>0.9375</v>
      </c>
      <c r="K681" s="66" t="s">
        <v>3783</v>
      </c>
      <c r="L681" s="66" t="s">
        <v>3784</v>
      </c>
      <c r="M681" s="94" t="s">
        <v>3785</v>
      </c>
      <c r="N681" s="94" t="s">
        <v>3786</v>
      </c>
      <c r="O681" s="64">
        <v>1850</v>
      </c>
      <c r="P681" s="83">
        <v>2.083333333333337E-2</v>
      </c>
      <c r="Q681" s="84">
        <v>0</v>
      </c>
      <c r="R681" s="85">
        <v>7.0195581779836385</v>
      </c>
      <c r="S681" s="86">
        <v>99</v>
      </c>
      <c r="T681" s="87">
        <v>7</v>
      </c>
      <c r="U681" s="88"/>
      <c r="V681" s="66" t="s">
        <v>777</v>
      </c>
      <c r="W681" s="89">
        <v>0</v>
      </c>
      <c r="X681" s="88"/>
      <c r="Y681" s="90"/>
      <c r="Z681" s="91" t="s">
        <v>95</v>
      </c>
      <c r="AA681" s="66" t="s">
        <v>778</v>
      </c>
      <c r="AB681" s="69">
        <v>6</v>
      </c>
      <c r="AC681" s="69" t="s">
        <v>95</v>
      </c>
      <c r="AD681" s="92"/>
      <c r="AE681" s="69">
        <v>3</v>
      </c>
      <c r="AF681" s="177" t="s">
        <v>780</v>
      </c>
      <c r="AG681" s="94">
        <v>15</v>
      </c>
      <c r="AH681" s="64" t="s">
        <v>875</v>
      </c>
      <c r="AI681" s="95">
        <v>54</v>
      </c>
      <c r="AJ681" s="99" t="s">
        <v>132</v>
      </c>
      <c r="AK681" s="68"/>
    </row>
    <row r="682" spans="1:37">
      <c r="A682" s="82">
        <v>40787</v>
      </c>
      <c r="B682" s="66" t="s">
        <v>181</v>
      </c>
      <c r="C682" s="64" t="s">
        <v>76</v>
      </c>
      <c r="D682" s="65">
        <v>0.9375</v>
      </c>
      <c r="E682" s="66" t="s">
        <v>3783</v>
      </c>
      <c r="F682" s="66" t="s">
        <v>3784</v>
      </c>
      <c r="G682" s="94" t="s">
        <v>3785</v>
      </c>
      <c r="H682" s="94" t="s">
        <v>3786</v>
      </c>
      <c r="I682" s="64">
        <v>1850</v>
      </c>
      <c r="J682" s="65">
        <v>0.95486111111111116</v>
      </c>
      <c r="K682" s="66" t="s">
        <v>3787</v>
      </c>
      <c r="L682" s="66" t="s">
        <v>3788</v>
      </c>
      <c r="M682" s="94" t="s">
        <v>3789</v>
      </c>
      <c r="N682" s="94" t="s">
        <v>3790</v>
      </c>
      <c r="O682" s="64">
        <v>1852</v>
      </c>
      <c r="P682" s="83">
        <v>1.736111111111116E-2</v>
      </c>
      <c r="Q682" s="84">
        <v>0</v>
      </c>
      <c r="R682" s="85">
        <v>5.7269252589569426</v>
      </c>
      <c r="S682" s="86">
        <v>97</v>
      </c>
      <c r="T682" s="87">
        <v>7</v>
      </c>
      <c r="U682" s="88"/>
      <c r="V682" s="66" t="s">
        <v>777</v>
      </c>
      <c r="W682" s="89">
        <v>0</v>
      </c>
      <c r="X682" s="88"/>
      <c r="Y682" s="90"/>
      <c r="Z682" s="91" t="s">
        <v>797</v>
      </c>
      <c r="AA682" s="66" t="s">
        <v>778</v>
      </c>
      <c r="AB682" s="69">
        <v>3</v>
      </c>
      <c r="AC682" s="69" t="s">
        <v>95</v>
      </c>
      <c r="AD682" s="92"/>
      <c r="AE682" s="69">
        <v>3</v>
      </c>
      <c r="AF682" s="177" t="s">
        <v>780</v>
      </c>
      <c r="AG682" s="94">
        <v>11</v>
      </c>
      <c r="AH682" s="64" t="s">
        <v>2159</v>
      </c>
      <c r="AI682" s="95"/>
      <c r="AJ682" s="178"/>
      <c r="AK682" s="68"/>
    </row>
    <row r="683" spans="1:37">
      <c r="A683" s="82">
        <v>40787</v>
      </c>
      <c r="B683" s="66" t="s">
        <v>2732</v>
      </c>
      <c r="C683" s="64" t="s">
        <v>76</v>
      </c>
      <c r="D683" s="65">
        <v>0.95486111111111116</v>
      </c>
      <c r="E683" s="66" t="s">
        <v>3787</v>
      </c>
      <c r="F683" s="66" t="s">
        <v>3788</v>
      </c>
      <c r="G683" s="94" t="s">
        <v>3789</v>
      </c>
      <c r="H683" s="94" t="s">
        <v>3790</v>
      </c>
      <c r="I683" s="64">
        <v>1852</v>
      </c>
      <c r="J683" s="65">
        <v>0.97916666666666663</v>
      </c>
      <c r="K683" s="66" t="s">
        <v>3791</v>
      </c>
      <c r="L683" s="66" t="s">
        <v>3792</v>
      </c>
      <c r="M683" s="94" t="s">
        <v>3793</v>
      </c>
      <c r="N683" s="94" t="s">
        <v>3794</v>
      </c>
      <c r="O683" s="64">
        <v>1870</v>
      </c>
      <c r="P683" s="83">
        <v>2.4305555555555469E-2</v>
      </c>
      <c r="Q683" s="84">
        <v>0</v>
      </c>
      <c r="R683" s="85">
        <v>444.71261493288108</v>
      </c>
      <c r="S683" s="86">
        <v>99</v>
      </c>
      <c r="T683" s="87">
        <v>8</v>
      </c>
      <c r="U683" s="88"/>
      <c r="V683" s="66" t="s">
        <v>777</v>
      </c>
      <c r="W683" s="89">
        <v>0</v>
      </c>
      <c r="X683" s="88"/>
      <c r="Y683" s="90"/>
      <c r="Z683" s="91" t="s">
        <v>797</v>
      </c>
      <c r="AA683" s="66" t="s">
        <v>778</v>
      </c>
      <c r="AB683" s="69">
        <v>3</v>
      </c>
      <c r="AC683" s="69" t="s">
        <v>95</v>
      </c>
      <c r="AD683" s="92"/>
      <c r="AE683" s="69">
        <v>4</v>
      </c>
      <c r="AF683" s="177" t="s">
        <v>780</v>
      </c>
      <c r="AG683" s="94">
        <v>19</v>
      </c>
      <c r="AH683" s="64" t="s">
        <v>2493</v>
      </c>
      <c r="AI683" s="95"/>
      <c r="AJ683" s="99"/>
      <c r="AK683" s="68"/>
    </row>
    <row r="684" spans="1:37">
      <c r="A684" s="82">
        <v>40787</v>
      </c>
      <c r="B684" s="66" t="s">
        <v>2732</v>
      </c>
      <c r="C684" s="64" t="s">
        <v>76</v>
      </c>
      <c r="D684" s="65">
        <v>0.97916666666666663</v>
      </c>
      <c r="E684" s="66" t="s">
        <v>3791</v>
      </c>
      <c r="F684" s="66" t="s">
        <v>3792</v>
      </c>
      <c r="G684" s="94" t="s">
        <v>3793</v>
      </c>
      <c r="H684" s="94" t="s">
        <v>3794</v>
      </c>
      <c r="I684" s="64">
        <v>1870</v>
      </c>
      <c r="J684" s="65">
        <v>0.99652777777777779</v>
      </c>
      <c r="K684" s="66" t="s">
        <v>3795</v>
      </c>
      <c r="L684" s="66" t="s">
        <v>3796</v>
      </c>
      <c r="M684" s="94" t="s">
        <v>3797</v>
      </c>
      <c r="N684" s="94" t="s">
        <v>3798</v>
      </c>
      <c r="O684" s="64">
        <v>1978</v>
      </c>
      <c r="P684" s="83">
        <v>1.736111111111116E-2</v>
      </c>
      <c r="Q684" s="84">
        <v>0</v>
      </c>
      <c r="R684" s="85">
        <v>458.28741343153058</v>
      </c>
      <c r="S684" s="86">
        <v>100</v>
      </c>
      <c r="T684" s="87">
        <v>8</v>
      </c>
      <c r="U684" s="88"/>
      <c r="V684" s="66" t="s">
        <v>777</v>
      </c>
      <c r="W684" s="89">
        <v>0</v>
      </c>
      <c r="X684" s="88"/>
      <c r="Y684" s="90"/>
      <c r="Z684" s="91" t="s">
        <v>797</v>
      </c>
      <c r="AA684" s="66" t="s">
        <v>778</v>
      </c>
      <c r="AB684" s="69">
        <v>5</v>
      </c>
      <c r="AC684" s="69" t="s">
        <v>95</v>
      </c>
      <c r="AD684" s="92"/>
      <c r="AE684" s="69">
        <v>4</v>
      </c>
      <c r="AF684" s="177" t="s">
        <v>780</v>
      </c>
      <c r="AG684" s="94">
        <v>16</v>
      </c>
      <c r="AH684" s="64" t="s">
        <v>2159</v>
      </c>
      <c r="AI684" s="95"/>
      <c r="AJ684" s="99"/>
      <c r="AK684" s="68"/>
    </row>
    <row r="685" spans="1:37">
      <c r="A685" s="82">
        <v>40788</v>
      </c>
      <c r="B685" s="66" t="s">
        <v>114</v>
      </c>
      <c r="C685" s="64" t="s">
        <v>76</v>
      </c>
      <c r="D685" s="65">
        <v>0</v>
      </c>
      <c r="E685" s="66" t="s">
        <v>3795</v>
      </c>
      <c r="F685" s="66" t="s">
        <v>3796</v>
      </c>
      <c r="G685" s="94" t="s">
        <v>3797</v>
      </c>
      <c r="H685" s="94" t="s">
        <v>3798</v>
      </c>
      <c r="I685" s="64">
        <v>1978</v>
      </c>
      <c r="J685" s="65">
        <v>2.013888888888889E-2</v>
      </c>
      <c r="K685" s="66" t="s">
        <v>3799</v>
      </c>
      <c r="L685" s="66" t="s">
        <v>3800</v>
      </c>
      <c r="M685" s="94" t="s">
        <v>3801</v>
      </c>
      <c r="N685" s="94" t="s">
        <v>3802</v>
      </c>
      <c r="O685" s="64">
        <v>2350</v>
      </c>
      <c r="P685" s="83">
        <v>2.013888888888889E-2</v>
      </c>
      <c r="Q685" s="84">
        <v>0</v>
      </c>
      <c r="R685" s="85">
        <v>8.2126718988214797</v>
      </c>
      <c r="S685" s="86">
        <v>99</v>
      </c>
      <c r="T685" s="87">
        <v>8</v>
      </c>
      <c r="U685" s="88"/>
      <c r="V685" s="66" t="s">
        <v>777</v>
      </c>
      <c r="W685" s="89">
        <v>0</v>
      </c>
      <c r="X685" s="88"/>
      <c r="Y685" s="90"/>
      <c r="Z685" s="91" t="s">
        <v>797</v>
      </c>
      <c r="AA685" s="66" t="s">
        <v>778</v>
      </c>
      <c r="AB685" s="69">
        <v>3</v>
      </c>
      <c r="AC685" s="69" t="s">
        <v>95</v>
      </c>
      <c r="AD685" s="92"/>
      <c r="AE685" s="69">
        <v>5</v>
      </c>
      <c r="AF685" s="177" t="s">
        <v>780</v>
      </c>
      <c r="AG685" s="94">
        <v>19</v>
      </c>
      <c r="AH685" s="64" t="s">
        <v>2159</v>
      </c>
      <c r="AI685" s="95"/>
      <c r="AJ685" s="178" t="s">
        <v>3803</v>
      </c>
      <c r="AK685" s="68"/>
    </row>
    <row r="686" spans="1:37">
      <c r="A686" s="82">
        <v>40788</v>
      </c>
      <c r="B686" s="66" t="s">
        <v>3627</v>
      </c>
      <c r="C686" s="64" t="s">
        <v>76</v>
      </c>
      <c r="D686" s="65">
        <v>2.013888888888889E-2</v>
      </c>
      <c r="E686" s="66" t="s">
        <v>3799</v>
      </c>
      <c r="F686" s="66" t="s">
        <v>3800</v>
      </c>
      <c r="G686" s="94" t="s">
        <v>3801</v>
      </c>
      <c r="H686" s="94" t="s">
        <v>3802</v>
      </c>
      <c r="I686" s="64">
        <v>2350</v>
      </c>
      <c r="J686" s="65">
        <v>3.8194444444444441E-2</v>
      </c>
      <c r="K686" s="66" t="s">
        <v>3804</v>
      </c>
      <c r="L686" s="66" t="s">
        <v>3805</v>
      </c>
      <c r="M686" s="94" t="s">
        <v>3806</v>
      </c>
      <c r="N686" s="94" t="s">
        <v>3807</v>
      </c>
      <c r="O686" s="64">
        <v>2701</v>
      </c>
      <c r="P686" s="83">
        <v>1.805555555555555E-2</v>
      </c>
      <c r="Q686" s="84">
        <v>0</v>
      </c>
      <c r="R686" s="85">
        <v>5.6323016403171957</v>
      </c>
      <c r="S686" s="86">
        <v>97</v>
      </c>
      <c r="T686" s="87">
        <v>8</v>
      </c>
      <c r="U686" s="88"/>
      <c r="V686" s="66" t="s">
        <v>777</v>
      </c>
      <c r="W686" s="89">
        <v>0</v>
      </c>
      <c r="X686" s="88"/>
      <c r="Y686" s="90"/>
      <c r="Z686" s="91" t="s">
        <v>95</v>
      </c>
      <c r="AA686" s="66" t="s">
        <v>778</v>
      </c>
      <c r="AB686" s="69">
        <v>3</v>
      </c>
      <c r="AC686" s="69" t="s">
        <v>109</v>
      </c>
      <c r="AD686" s="92">
        <v>4</v>
      </c>
      <c r="AE686" s="69">
        <v>5</v>
      </c>
      <c r="AF686" s="177" t="s">
        <v>780</v>
      </c>
      <c r="AG686" s="94">
        <v>18</v>
      </c>
      <c r="AH686" s="64" t="s">
        <v>2159</v>
      </c>
      <c r="AI686" s="95"/>
      <c r="AJ686" s="178"/>
      <c r="AK686" s="68"/>
    </row>
    <row r="687" spans="1:37">
      <c r="A687" s="82">
        <v>40788</v>
      </c>
      <c r="B687" s="66" t="s">
        <v>3644</v>
      </c>
      <c r="C687" s="64" t="s">
        <v>76</v>
      </c>
      <c r="D687" s="65">
        <v>3.8194444444444441E-2</v>
      </c>
      <c r="E687" s="66" t="s">
        <v>3804</v>
      </c>
      <c r="F687" s="66" t="s">
        <v>3805</v>
      </c>
      <c r="G687" s="94" t="s">
        <v>3806</v>
      </c>
      <c r="H687" s="94" t="s">
        <v>3807</v>
      </c>
      <c r="I687" s="64">
        <v>2701</v>
      </c>
      <c r="J687" s="65">
        <v>5.9027777777777783E-2</v>
      </c>
      <c r="K687" s="66" t="s">
        <v>3808</v>
      </c>
      <c r="L687" s="66" t="s">
        <v>3809</v>
      </c>
      <c r="M687" s="94" t="s">
        <v>3810</v>
      </c>
      <c r="N687" s="94" t="s">
        <v>3811</v>
      </c>
      <c r="O687" s="64">
        <v>2621</v>
      </c>
      <c r="P687" s="83">
        <v>2.0833333333333343E-2</v>
      </c>
      <c r="Q687" s="84">
        <v>0</v>
      </c>
      <c r="R687" s="85">
        <v>7.231962114388736</v>
      </c>
      <c r="S687" s="86">
        <v>100</v>
      </c>
      <c r="T687" s="87">
        <v>8</v>
      </c>
      <c r="U687" s="88"/>
      <c r="V687" s="66" t="s">
        <v>777</v>
      </c>
      <c r="W687" s="89">
        <v>0</v>
      </c>
      <c r="X687" s="88"/>
      <c r="Y687" s="90"/>
      <c r="Z687" s="91" t="s">
        <v>797</v>
      </c>
      <c r="AA687" s="66" t="s">
        <v>778</v>
      </c>
      <c r="AB687" s="92">
        <v>3</v>
      </c>
      <c r="AC687" s="69" t="s">
        <v>95</v>
      </c>
      <c r="AD687" s="92"/>
      <c r="AE687" s="69">
        <v>3</v>
      </c>
      <c r="AF687" s="177" t="s">
        <v>780</v>
      </c>
      <c r="AG687" s="94">
        <v>12</v>
      </c>
      <c r="AH687" s="64" t="s">
        <v>2159</v>
      </c>
      <c r="AI687" s="95"/>
      <c r="AJ687" s="99"/>
      <c r="AK687" s="68"/>
    </row>
    <row r="688" spans="1:37">
      <c r="A688" s="82">
        <v>40788</v>
      </c>
      <c r="B688" s="66" t="s">
        <v>3644</v>
      </c>
      <c r="C688" s="64" t="s">
        <v>76</v>
      </c>
      <c r="D688" s="65">
        <v>5.9027777777777783E-2</v>
      </c>
      <c r="E688" s="66" t="s">
        <v>3808</v>
      </c>
      <c r="F688" s="66" t="s">
        <v>3809</v>
      </c>
      <c r="G688" s="94" t="s">
        <v>3810</v>
      </c>
      <c r="H688" s="94" t="s">
        <v>3811</v>
      </c>
      <c r="I688" s="64">
        <v>2621</v>
      </c>
      <c r="J688" s="65">
        <v>8.3333333333333329E-2</v>
      </c>
      <c r="K688" s="66" t="s">
        <v>3812</v>
      </c>
      <c r="L688" s="66" t="s">
        <v>3813</v>
      </c>
      <c r="M688" s="94" t="s">
        <v>3814</v>
      </c>
      <c r="N688" s="94" t="s">
        <v>3815</v>
      </c>
      <c r="O688" s="64">
        <v>2419</v>
      </c>
      <c r="P688" s="83">
        <v>2.4305555555555546E-2</v>
      </c>
      <c r="Q688" s="84">
        <v>0</v>
      </c>
      <c r="R688" s="85">
        <v>8.1253445802986821</v>
      </c>
      <c r="S688" s="86">
        <v>101</v>
      </c>
      <c r="T688" s="87">
        <v>7</v>
      </c>
      <c r="U688" s="88"/>
      <c r="V688" s="66" t="s">
        <v>777</v>
      </c>
      <c r="W688" s="89">
        <v>0</v>
      </c>
      <c r="X688" s="88"/>
      <c r="Y688" s="90"/>
      <c r="Z688" s="91" t="s">
        <v>797</v>
      </c>
      <c r="AA688" s="66" t="s">
        <v>778</v>
      </c>
      <c r="AB688" s="92">
        <v>3</v>
      </c>
      <c r="AC688" s="69" t="s">
        <v>95</v>
      </c>
      <c r="AD688" s="92"/>
      <c r="AE688" s="69">
        <v>3</v>
      </c>
      <c r="AF688" s="177" t="s">
        <v>780</v>
      </c>
      <c r="AG688" s="94">
        <v>12</v>
      </c>
      <c r="AH688" s="64" t="s">
        <v>2159</v>
      </c>
      <c r="AI688" s="95"/>
      <c r="AJ688" s="99"/>
      <c r="AK688" s="68"/>
    </row>
    <row r="689" spans="1:37">
      <c r="A689" s="82">
        <v>40788</v>
      </c>
      <c r="B689" s="66" t="s">
        <v>386</v>
      </c>
      <c r="C689" s="64" t="s">
        <v>76</v>
      </c>
      <c r="D689" s="65">
        <v>8.3333333333333329E-2</v>
      </c>
      <c r="E689" s="66" t="s">
        <v>3812</v>
      </c>
      <c r="F689" s="66" t="s">
        <v>3813</v>
      </c>
      <c r="G689" s="94" t="s">
        <v>3814</v>
      </c>
      <c r="H689" s="94" t="s">
        <v>3815</v>
      </c>
      <c r="I689" s="64">
        <v>2419</v>
      </c>
      <c r="J689" s="65">
        <v>0.10972222222222222</v>
      </c>
      <c r="K689" s="66" t="s">
        <v>3816</v>
      </c>
      <c r="L689" s="66" t="s">
        <v>3817</v>
      </c>
      <c r="M689" s="94" t="s">
        <v>3818</v>
      </c>
      <c r="N689" s="94" t="s">
        <v>3819</v>
      </c>
      <c r="O689" s="64">
        <v>2143</v>
      </c>
      <c r="P689" s="83">
        <v>2.6388888888888892E-2</v>
      </c>
      <c r="Q689" s="84">
        <v>0</v>
      </c>
      <c r="R689" s="85">
        <v>8.0737301310199285</v>
      </c>
      <c r="S689" s="86">
        <v>98</v>
      </c>
      <c r="T689" s="87">
        <v>8</v>
      </c>
      <c r="U689" s="88"/>
      <c r="V689" s="66" t="s">
        <v>777</v>
      </c>
      <c r="W689" s="89">
        <v>0</v>
      </c>
      <c r="X689" s="88"/>
      <c r="Y689" s="90"/>
      <c r="Z689" s="91" t="s">
        <v>797</v>
      </c>
      <c r="AA689" s="66" t="s">
        <v>778</v>
      </c>
      <c r="AB689" s="92">
        <v>3</v>
      </c>
      <c r="AC689" s="69" t="s">
        <v>95</v>
      </c>
      <c r="AD689" s="92"/>
      <c r="AE689" s="69">
        <v>4</v>
      </c>
      <c r="AF689" s="177" t="s">
        <v>780</v>
      </c>
      <c r="AG689" s="94">
        <v>18</v>
      </c>
      <c r="AH689" s="64" t="s">
        <v>2159</v>
      </c>
      <c r="AI689" s="179" t="s">
        <v>3820</v>
      </c>
      <c r="AJ689" s="99" t="s">
        <v>3821</v>
      </c>
      <c r="AK689" s="68"/>
    </row>
    <row r="690" spans="1:37">
      <c r="A690" s="82">
        <v>40788</v>
      </c>
      <c r="B690" s="66" t="s">
        <v>386</v>
      </c>
      <c r="C690" s="64" t="s">
        <v>76</v>
      </c>
      <c r="D690" s="65">
        <v>0.10972222222222222</v>
      </c>
      <c r="E690" s="66" t="s">
        <v>3816</v>
      </c>
      <c r="F690" s="66" t="s">
        <v>3817</v>
      </c>
      <c r="G690" s="94" t="s">
        <v>3818</v>
      </c>
      <c r="H690" s="94" t="s">
        <v>3819</v>
      </c>
      <c r="I690" s="64">
        <v>2143</v>
      </c>
      <c r="J690" s="65">
        <v>0.12569444444444444</v>
      </c>
      <c r="K690" s="66" t="s">
        <v>3822</v>
      </c>
      <c r="L690" s="66" t="s">
        <v>3823</v>
      </c>
      <c r="M690" s="94" t="s">
        <v>3824</v>
      </c>
      <c r="N690" s="94" t="s">
        <v>3825</v>
      </c>
      <c r="O690" s="64">
        <v>1979</v>
      </c>
      <c r="P690" s="83">
        <v>1.5972222222222221E-2</v>
      </c>
      <c r="Q690" s="84">
        <v>0</v>
      </c>
      <c r="R690" s="85">
        <v>6.1414194145822343</v>
      </c>
      <c r="S690" s="86">
        <v>100</v>
      </c>
      <c r="T690" s="87">
        <v>7</v>
      </c>
      <c r="U690" s="88"/>
      <c r="V690" s="66" t="s">
        <v>777</v>
      </c>
      <c r="W690" s="89">
        <v>0</v>
      </c>
      <c r="X690" s="88"/>
      <c r="Y690" s="90"/>
      <c r="Z690" s="91" t="s">
        <v>797</v>
      </c>
      <c r="AA690" s="66" t="s">
        <v>778</v>
      </c>
      <c r="AB690" s="92">
        <v>3</v>
      </c>
      <c r="AC690" s="69" t="s">
        <v>95</v>
      </c>
      <c r="AD690" s="92"/>
      <c r="AE690" s="69">
        <v>4</v>
      </c>
      <c r="AF690" s="177" t="s">
        <v>780</v>
      </c>
      <c r="AG690" s="94">
        <v>18</v>
      </c>
      <c r="AH690" s="64" t="s">
        <v>2159</v>
      </c>
      <c r="AI690" s="95">
        <v>57</v>
      </c>
      <c r="AJ690" s="99" t="s">
        <v>209</v>
      </c>
      <c r="AK690" s="68"/>
    </row>
    <row r="691" spans="1:37">
      <c r="A691" s="82">
        <v>40788</v>
      </c>
      <c r="B691" s="66" t="s">
        <v>163</v>
      </c>
      <c r="C691" s="64" t="s">
        <v>76</v>
      </c>
      <c r="D691" s="65">
        <v>0.12569444444444444</v>
      </c>
      <c r="E691" s="66" t="s">
        <v>3822</v>
      </c>
      <c r="F691" s="66" t="s">
        <v>3823</v>
      </c>
      <c r="G691" s="94" t="s">
        <v>3824</v>
      </c>
      <c r="H691" s="94" t="s">
        <v>3825</v>
      </c>
      <c r="I691" s="64">
        <v>1979</v>
      </c>
      <c r="J691" s="65">
        <v>0.14305555555555557</v>
      </c>
      <c r="K691" s="66" t="s">
        <v>3826</v>
      </c>
      <c r="L691" s="66" t="s">
        <v>3827</v>
      </c>
      <c r="M691" s="94" t="s">
        <v>3828</v>
      </c>
      <c r="N691" s="94" t="s">
        <v>3829</v>
      </c>
      <c r="O691" s="64">
        <v>2005</v>
      </c>
      <c r="P691" s="83">
        <v>1.7361111111111133E-2</v>
      </c>
      <c r="Q691" s="84">
        <v>0</v>
      </c>
      <c r="R691" s="85">
        <v>5.9475963477902738</v>
      </c>
      <c r="S691" s="86">
        <v>97</v>
      </c>
      <c r="T691" s="87">
        <v>7.5</v>
      </c>
      <c r="U691" s="88"/>
      <c r="V691" s="66" t="s">
        <v>777</v>
      </c>
      <c r="W691" s="89">
        <v>0</v>
      </c>
      <c r="X691" s="88"/>
      <c r="Y691" s="90"/>
      <c r="Z691" s="91" t="s">
        <v>95</v>
      </c>
      <c r="AA691" s="66" t="s">
        <v>778</v>
      </c>
      <c r="AB691" s="92">
        <v>4</v>
      </c>
      <c r="AC691" s="69" t="s">
        <v>95</v>
      </c>
      <c r="AD691" s="92"/>
      <c r="AE691" s="69">
        <v>4</v>
      </c>
      <c r="AF691" s="177" t="s">
        <v>780</v>
      </c>
      <c r="AG691" s="94">
        <v>22</v>
      </c>
      <c r="AH691" s="64" t="s">
        <v>2493</v>
      </c>
      <c r="AI691" s="95"/>
      <c r="AJ691" s="99"/>
      <c r="AK691" s="68"/>
    </row>
    <row r="692" spans="1:37">
      <c r="A692" s="82">
        <v>40788</v>
      </c>
      <c r="B692" s="66" t="s">
        <v>163</v>
      </c>
      <c r="C692" s="64" t="s">
        <v>76</v>
      </c>
      <c r="D692" s="65">
        <v>0.14305555555555557</v>
      </c>
      <c r="E692" s="66" t="s">
        <v>3826</v>
      </c>
      <c r="F692" s="66" t="s">
        <v>3827</v>
      </c>
      <c r="G692" s="94" t="s">
        <v>3828</v>
      </c>
      <c r="H692" s="94" t="s">
        <v>3829</v>
      </c>
      <c r="I692" s="64">
        <v>2005</v>
      </c>
      <c r="J692" s="65">
        <v>0.16319444444444445</v>
      </c>
      <c r="K692" s="66" t="s">
        <v>3830</v>
      </c>
      <c r="L692" s="66" t="s">
        <v>3831</v>
      </c>
      <c r="M692" s="94" t="s">
        <v>3832</v>
      </c>
      <c r="N692" s="94" t="s">
        <v>3833</v>
      </c>
      <c r="O692" s="64">
        <v>1931</v>
      </c>
      <c r="P692" s="83">
        <v>2.0138888888888873E-2</v>
      </c>
      <c r="Q692" s="84">
        <v>0</v>
      </c>
      <c r="R692" s="85">
        <v>6.9933571373356118</v>
      </c>
      <c r="S692" s="86">
        <v>97</v>
      </c>
      <c r="T692" s="87">
        <v>7</v>
      </c>
      <c r="U692" s="88"/>
      <c r="V692" s="66" t="s">
        <v>777</v>
      </c>
      <c r="W692" s="89">
        <v>0</v>
      </c>
      <c r="X692" s="88"/>
      <c r="Y692" s="90"/>
      <c r="Z692" s="91" t="s">
        <v>797</v>
      </c>
      <c r="AA692" s="66" t="s">
        <v>778</v>
      </c>
      <c r="AB692" s="69" t="s">
        <v>780</v>
      </c>
      <c r="AC692" s="69" t="s">
        <v>95</v>
      </c>
      <c r="AD692" s="92"/>
      <c r="AE692" s="69">
        <v>4</v>
      </c>
      <c r="AF692" s="93" t="s">
        <v>780</v>
      </c>
      <c r="AG692" s="94">
        <v>21</v>
      </c>
      <c r="AH692" s="64" t="s">
        <v>2159</v>
      </c>
      <c r="AI692" s="95"/>
      <c r="AJ692" s="99"/>
      <c r="AK692" s="68"/>
    </row>
    <row r="693" spans="1:37">
      <c r="A693" s="82">
        <v>40788</v>
      </c>
      <c r="B693" s="66" t="s">
        <v>264</v>
      </c>
      <c r="C693" s="64" t="s">
        <v>76</v>
      </c>
      <c r="D693" s="65">
        <v>0.16319444444444445</v>
      </c>
      <c r="E693" s="66" t="s">
        <v>3830</v>
      </c>
      <c r="F693" s="66" t="s">
        <v>3831</v>
      </c>
      <c r="G693" s="94" t="s">
        <v>3832</v>
      </c>
      <c r="H693" s="94" t="s">
        <v>3833</v>
      </c>
      <c r="I693" s="64">
        <v>1931</v>
      </c>
      <c r="J693" s="65">
        <v>0.18402777777777779</v>
      </c>
      <c r="K693" s="66" t="s">
        <v>3834</v>
      </c>
      <c r="L693" s="66" t="s">
        <v>3835</v>
      </c>
      <c r="M693" s="94" t="s">
        <v>3836</v>
      </c>
      <c r="N693" s="94" t="s">
        <v>3837</v>
      </c>
      <c r="O693" s="64">
        <v>1936</v>
      </c>
      <c r="P693" s="83">
        <v>2.0833333333333343E-2</v>
      </c>
      <c r="Q693" s="84">
        <v>0</v>
      </c>
      <c r="R693" s="85">
        <v>6.7401448959934394</v>
      </c>
      <c r="S693" s="86">
        <v>95</v>
      </c>
      <c r="T693" s="87">
        <v>8</v>
      </c>
      <c r="U693" s="88"/>
      <c r="V693" s="66" t="s">
        <v>777</v>
      </c>
      <c r="W693" s="89">
        <v>0</v>
      </c>
      <c r="X693" s="88"/>
      <c r="Y693" s="90"/>
      <c r="Z693" s="91" t="s">
        <v>95</v>
      </c>
      <c r="AA693" s="66" t="s">
        <v>778</v>
      </c>
      <c r="AB693" s="92">
        <v>3</v>
      </c>
      <c r="AC693" s="69" t="s">
        <v>95</v>
      </c>
      <c r="AD693" s="92"/>
      <c r="AE693" s="69">
        <v>4</v>
      </c>
      <c r="AF693" s="93" t="s">
        <v>780</v>
      </c>
      <c r="AG693" s="94">
        <v>19</v>
      </c>
      <c r="AH693" s="64" t="s">
        <v>2159</v>
      </c>
      <c r="AI693" s="95"/>
      <c r="AJ693" s="99"/>
      <c r="AK693" s="68"/>
    </row>
    <row r="694" spans="1:37">
      <c r="A694" s="82">
        <v>40788</v>
      </c>
      <c r="B694" s="66" t="s">
        <v>264</v>
      </c>
      <c r="C694" s="64" t="s">
        <v>76</v>
      </c>
      <c r="D694" s="65">
        <v>0.18402777777777779</v>
      </c>
      <c r="E694" s="66" t="s">
        <v>3834</v>
      </c>
      <c r="F694" s="66" t="s">
        <v>3835</v>
      </c>
      <c r="G694" s="94" t="s">
        <v>3836</v>
      </c>
      <c r="H694" s="94" t="s">
        <v>3837</v>
      </c>
      <c r="I694" s="64">
        <v>1936</v>
      </c>
      <c r="J694" s="65">
        <v>0.20486111111111113</v>
      </c>
      <c r="K694" s="66" t="s">
        <v>3838</v>
      </c>
      <c r="L694" s="66" t="s">
        <v>3839</v>
      </c>
      <c r="M694" s="94" t="s">
        <v>3840</v>
      </c>
      <c r="N694" s="94" t="s">
        <v>3841</v>
      </c>
      <c r="O694" s="64">
        <v>1859</v>
      </c>
      <c r="P694" s="83">
        <v>2.0833333333333343E-2</v>
      </c>
      <c r="Q694" s="84">
        <v>0</v>
      </c>
      <c r="R694" s="85">
        <v>49.859873043079943</v>
      </c>
      <c r="S694" s="86">
        <v>97</v>
      </c>
      <c r="T694" s="87">
        <v>7</v>
      </c>
      <c r="U694" s="88"/>
      <c r="V694" s="66" t="s">
        <v>777</v>
      </c>
      <c r="W694" s="89">
        <v>0</v>
      </c>
      <c r="X694" s="88"/>
      <c r="Y694" s="90"/>
      <c r="Z694" s="91" t="s">
        <v>797</v>
      </c>
      <c r="AA694" s="94" t="s">
        <v>778</v>
      </c>
      <c r="AB694" s="92">
        <v>3</v>
      </c>
      <c r="AC694" s="69" t="s">
        <v>95</v>
      </c>
      <c r="AD694" s="92"/>
      <c r="AE694" s="69">
        <v>3</v>
      </c>
      <c r="AF694" s="177" t="s">
        <v>780</v>
      </c>
      <c r="AG694" s="94">
        <v>11</v>
      </c>
      <c r="AH694" s="64" t="s">
        <v>2159</v>
      </c>
      <c r="AI694" s="95"/>
      <c r="AJ694" s="99"/>
      <c r="AK694" s="68"/>
    </row>
    <row r="695" spans="1:37">
      <c r="A695" s="82">
        <v>40788</v>
      </c>
      <c r="B695" s="66" t="s">
        <v>3627</v>
      </c>
      <c r="C695" s="64" t="s">
        <v>76</v>
      </c>
      <c r="D695" s="65">
        <v>0.20486111111111113</v>
      </c>
      <c r="E695" s="66" t="s">
        <v>3838</v>
      </c>
      <c r="F695" s="66" t="s">
        <v>3839</v>
      </c>
      <c r="G695" s="94" t="s">
        <v>3840</v>
      </c>
      <c r="H695" s="94" t="s">
        <v>3841</v>
      </c>
      <c r="I695" s="64">
        <v>1859</v>
      </c>
      <c r="J695" s="65">
        <v>0.23402777777777781</v>
      </c>
      <c r="K695" s="66" t="s">
        <v>3842</v>
      </c>
      <c r="L695" s="66" t="s">
        <v>3843</v>
      </c>
      <c r="M695" s="94" t="s">
        <v>3844</v>
      </c>
      <c r="N695" s="94" t="s">
        <v>3845</v>
      </c>
      <c r="O695" s="64">
        <v>1775</v>
      </c>
      <c r="P695" s="83">
        <v>2.9166666666666674E-2</v>
      </c>
      <c r="Q695" s="84">
        <v>0</v>
      </c>
      <c r="R695" s="85">
        <v>34.21124648308794</v>
      </c>
      <c r="S695" s="86">
        <v>99</v>
      </c>
      <c r="T695" s="87">
        <v>7</v>
      </c>
      <c r="U695" s="88"/>
      <c r="V695" s="66" t="s">
        <v>777</v>
      </c>
      <c r="W695" s="89">
        <v>0</v>
      </c>
      <c r="X695" s="88"/>
      <c r="Y695" s="90"/>
      <c r="Z695" s="91" t="s">
        <v>797</v>
      </c>
      <c r="AA695" s="66" t="s">
        <v>778</v>
      </c>
      <c r="AB695" s="92">
        <v>2</v>
      </c>
      <c r="AC695" s="69" t="s">
        <v>95</v>
      </c>
      <c r="AD695" s="92"/>
      <c r="AE695" s="69">
        <v>3</v>
      </c>
      <c r="AF695" s="177" t="s">
        <v>780</v>
      </c>
      <c r="AG695" s="94">
        <v>14</v>
      </c>
      <c r="AH695" s="64" t="s">
        <v>2159</v>
      </c>
      <c r="AI695" s="95"/>
      <c r="AJ695" s="99"/>
      <c r="AK695" s="68"/>
    </row>
    <row r="696" spans="1:37">
      <c r="A696" s="82">
        <v>40788</v>
      </c>
      <c r="B696" s="66" t="s">
        <v>3627</v>
      </c>
      <c r="C696" s="64" t="s">
        <v>76</v>
      </c>
      <c r="D696" s="65">
        <v>0.23402777777777781</v>
      </c>
      <c r="E696" s="66" t="s">
        <v>3842</v>
      </c>
      <c r="F696" s="66" t="s">
        <v>3843</v>
      </c>
      <c r="G696" s="94" t="s">
        <v>3844</v>
      </c>
      <c r="H696" s="94" t="s">
        <v>3845</v>
      </c>
      <c r="I696" s="64">
        <v>1775</v>
      </c>
      <c r="J696" s="65">
        <v>0.27083333333333331</v>
      </c>
      <c r="K696" s="66" t="s">
        <v>3846</v>
      </c>
      <c r="L696" s="66" t="s">
        <v>3847</v>
      </c>
      <c r="M696" s="94" t="s">
        <v>3848</v>
      </c>
      <c r="N696" s="94" t="s">
        <v>3849</v>
      </c>
      <c r="O696" s="64">
        <v>1862</v>
      </c>
      <c r="P696" s="83">
        <v>3.6805555555555508E-2</v>
      </c>
      <c r="Q696" s="84">
        <v>0</v>
      </c>
      <c r="R696" s="85">
        <v>11.545286425902452</v>
      </c>
      <c r="S696" s="86">
        <v>99</v>
      </c>
      <c r="T696" s="87">
        <v>8</v>
      </c>
      <c r="U696" s="88"/>
      <c r="V696" s="66" t="s">
        <v>777</v>
      </c>
      <c r="W696" s="89">
        <v>0</v>
      </c>
      <c r="X696" s="88"/>
      <c r="Y696" s="90"/>
      <c r="Z696" s="91" t="s">
        <v>797</v>
      </c>
      <c r="AA696" s="66" t="s">
        <v>778</v>
      </c>
      <c r="AB696" s="92">
        <v>2</v>
      </c>
      <c r="AC696" s="69" t="s">
        <v>95</v>
      </c>
      <c r="AD696" s="92"/>
      <c r="AE696" s="69">
        <v>3</v>
      </c>
      <c r="AF696" s="177" t="s">
        <v>780</v>
      </c>
      <c r="AG696" s="94">
        <v>8</v>
      </c>
      <c r="AH696" s="64" t="s">
        <v>2159</v>
      </c>
      <c r="AI696" s="95"/>
      <c r="AJ696" s="99"/>
      <c r="AK696" s="68"/>
    </row>
  </sheetData>
  <mergeCells count="13">
    <mergeCell ref="AK5:AK6"/>
    <mergeCell ref="Q5:Q6"/>
    <mergeCell ref="R5:R6"/>
    <mergeCell ref="S5:Y5"/>
    <mergeCell ref="Z5:AH5"/>
    <mergeCell ref="AI5:AI6"/>
    <mergeCell ref="AJ5:AJ6"/>
    <mergeCell ref="A5:A6"/>
    <mergeCell ref="B5:B6"/>
    <mergeCell ref="C5:C6"/>
    <mergeCell ref="D5:I5"/>
    <mergeCell ref="J5:O5"/>
    <mergeCell ref="P5:P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Detections</vt:lpstr>
      <vt:lpstr>Sighting conditions</vt:lpstr>
    </vt:vector>
  </TitlesOfParts>
  <Company>National Science Foundation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Olivia lee</dc:creator>
  <cp:lastModifiedBy>Olivia lee</cp:lastModifiedBy>
  <dcterms:created xsi:type="dcterms:W3CDTF">2012-01-04T15:13:04Z</dcterms:created>
  <dcterms:modified xsi:type="dcterms:W3CDTF">2012-01-04T15:14:42Z</dcterms:modified>
</cp:coreProperties>
</file>