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5" documentId="13_ncr:1_{56115F54-D519-4EA4-A873-393A99632DAC}" xr6:coauthVersionLast="47" xr6:coauthVersionMax="47" xr10:uidLastSave="{F8093BB5-5F00-4D7F-8AC0-CF4DA6EA8646}"/>
  <bookViews>
    <workbookView xWindow="-108" yWindow="-108" windowWidth="23256" windowHeight="12576" xr2:uid="{AA07336C-FBF7-4019-AD1A-F47EDA394553}"/>
  </bookViews>
  <sheets>
    <sheet name="OrgEx by Approp" sheetId="2" r:id="rId1"/>
  </sheets>
  <definedNames>
    <definedName name="_xlnm.Print_Area" localSheetId="0">'OrgEx by Approp'!$A$1:$F$16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E13" i="2"/>
  <c r="E12" i="2"/>
  <c r="F12" i="2" s="1"/>
  <c r="D11" i="2"/>
  <c r="D14" i="2" s="1"/>
  <c r="B11" i="2"/>
  <c r="B14" i="2" s="1"/>
  <c r="F10" i="2"/>
  <c r="E10" i="2"/>
  <c r="E9" i="2"/>
  <c r="F9" i="2" s="1"/>
  <c r="F8" i="2"/>
  <c r="E8" i="2"/>
  <c r="E7" i="2"/>
  <c r="F7" i="2" s="1"/>
  <c r="E6" i="2"/>
  <c r="F6" i="2" s="1"/>
  <c r="E5" i="2"/>
  <c r="F5" i="2" s="1"/>
  <c r="E14" i="2" l="1"/>
  <c r="F14" i="2" s="1"/>
  <c r="E11" i="2"/>
  <c r="F11" i="2" s="1"/>
</calcChain>
</file>

<file path=xl/sharedStrings.xml><?xml version="1.0" encoding="utf-8"?>
<sst xmlns="http://schemas.openxmlformats.org/spreadsheetml/2006/main" count="20" uniqueCount="20">
  <si>
    <t>Organizational Excellence by Appropriation</t>
  </si>
  <si>
    <t>(Dollars in Millions)</t>
  </si>
  <si>
    <t>FY 2023 Base Plan</t>
  </si>
  <si>
    <t>FY 2024 (TBD)</t>
  </si>
  <si>
    <t>FY 2025 
Request</t>
  </si>
  <si>
    <t>Change over 
FY 2023 Base Plan</t>
  </si>
  <si>
    <t>Amount</t>
  </si>
  <si>
    <t>Percent</t>
  </si>
  <si>
    <r>
      <t>Agency Operations &amp; Award Management (AOAM)</t>
    </r>
    <r>
      <rPr>
        <vertAlign val="superscript"/>
        <sz val="9"/>
        <color theme="1"/>
        <rFont val="Open Sans"/>
      </rPr>
      <t>1</t>
    </r>
  </si>
  <si>
    <t>Office of Inspector General</t>
  </si>
  <si>
    <t>Office of the National Science Board (NSB)</t>
  </si>
  <si>
    <t>Major Research Equipment and Facilities Construction</t>
  </si>
  <si>
    <r>
      <t>Research and Related Activities</t>
    </r>
    <r>
      <rPr>
        <vertAlign val="superscript"/>
        <sz val="9"/>
        <color theme="1"/>
        <rFont val="Open Sans"/>
      </rPr>
      <t>1,2</t>
    </r>
  </si>
  <si>
    <r>
      <t>STEM Education</t>
    </r>
    <r>
      <rPr>
        <vertAlign val="superscript"/>
        <sz val="9"/>
        <color theme="1"/>
        <rFont val="Open Sans"/>
      </rPr>
      <t>2</t>
    </r>
  </si>
  <si>
    <t>Subtotal</t>
  </si>
  <si>
    <t>Administrative Cost Recoveries (ACRs)</t>
  </si>
  <si>
    <t>FY 2022 AOAM Carryover into FY 2023</t>
  </si>
  <si>
    <t>Total Organizational Excellence</t>
  </si>
  <si>
    <r>
      <rPr>
        <vertAlign val="superscript"/>
        <sz val="8"/>
        <rFont val="Open Sans"/>
      </rPr>
      <t>1</t>
    </r>
    <r>
      <rPr>
        <sz val="8"/>
        <rFont val="Open Sans"/>
      </rPr>
      <t xml:space="preserve"> FY 2023 Base Plan restated for comparability with the FY 2025 Request to reflect movement of activities from the AOAM account under Operating Expenses/Award Monitoring &amp; Assistance to the R&amp;RA account.</t>
    </r>
  </si>
  <si>
    <r>
      <rPr>
        <vertAlign val="superscript"/>
        <sz val="8"/>
        <rFont val="Open Sans"/>
        <family val="2"/>
      </rPr>
      <t>2</t>
    </r>
    <r>
      <rPr>
        <sz val="8"/>
        <rFont val="Open Sans"/>
        <family val="2"/>
      </rPr>
      <t xml:space="preserve"> FY 2023 R&amp;RA and STEM Education accounts are restated to show consolidation of NSF mission support activities within R&amp;RA comparably with FY 2025; STEM Education account shifts $16.72 million to R&amp;RA in FY 2023 display column.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</si>
</sst>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_(* #,##0_);_(* \(#,##0\);_(* &quot;-   &quot;_);_(@_)"/>
    <numFmt numFmtId="166" formatCode="0.0%;\-0.0%;&quot;-&quot;??"/>
    <numFmt numFmtId="167" formatCode="0.0%"/>
    <numFmt numFmtId="168" formatCode="#,##0.00;\-#,##0.00;&quot;-&quot;??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  <font>
      <vertAlign val="superscript"/>
      <sz val="9"/>
      <color theme="1"/>
      <name val="Open Sans"/>
    </font>
    <font>
      <b/>
      <sz val="9"/>
      <color theme="1"/>
      <name val="Open Sans"/>
    </font>
    <font>
      <sz val="8"/>
      <name val="Open Sans"/>
    </font>
    <font>
      <vertAlign val="superscript"/>
      <sz val="8"/>
      <name val="Open Sans"/>
    </font>
    <font>
      <sz val="8"/>
      <name val="Open Sans"/>
      <family val="2"/>
    </font>
    <font>
      <vertAlign val="superscript"/>
      <sz val="8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horizontal="right" vertical="top"/>
    </xf>
    <xf numFmtId="166" fontId="3" fillId="0" borderId="4" xfId="1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vertical="top"/>
    </xf>
    <xf numFmtId="167" fontId="3" fillId="0" borderId="0" xfId="1" applyNumberFormat="1" applyFont="1" applyFill="1" applyAlignment="1">
      <alignment horizontal="right" vertical="top"/>
    </xf>
    <xf numFmtId="168" fontId="3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168" fontId="4" fillId="0" borderId="0" xfId="0" applyNumberFormat="1" applyFont="1" applyAlignment="1">
      <alignment vertical="top"/>
    </xf>
    <xf numFmtId="0" fontId="3" fillId="0" borderId="3" xfId="0" applyFont="1" applyBorder="1" applyAlignment="1">
      <alignment horizontal="left" vertical="top"/>
    </xf>
    <xf numFmtId="4" fontId="3" fillId="0" borderId="3" xfId="0" applyNumberFormat="1" applyFont="1" applyBorder="1" applyAlignment="1">
      <alignment vertical="top"/>
    </xf>
    <xf numFmtId="165" fontId="3" fillId="0" borderId="3" xfId="0" applyNumberFormat="1" applyFont="1" applyBorder="1" applyAlignment="1">
      <alignment horizontal="right" vertical="top"/>
    </xf>
    <xf numFmtId="167" fontId="3" fillId="0" borderId="3" xfId="1" applyNumberFormat="1" applyFont="1" applyFill="1" applyBorder="1" applyAlignment="1">
      <alignment horizontal="right" vertical="top"/>
    </xf>
    <xf numFmtId="0" fontId="2" fillId="0" borderId="4" xfId="0" applyFont="1" applyBorder="1" applyAlignment="1">
      <alignment vertical="top"/>
    </xf>
    <xf numFmtId="164" fontId="2" fillId="0" borderId="4" xfId="0" applyNumberFormat="1" applyFont="1" applyBorder="1" applyAlignment="1">
      <alignment vertical="top"/>
    </xf>
    <xf numFmtId="165" fontId="6" fillId="0" borderId="0" xfId="0" applyNumberFormat="1" applyFont="1" applyAlignment="1">
      <alignment horizontal="right" vertical="top"/>
    </xf>
    <xf numFmtId="167" fontId="2" fillId="0" borderId="4" xfId="1" applyNumberFormat="1" applyFont="1" applyFill="1" applyBorder="1" applyAlignment="1">
      <alignment vertical="top"/>
    </xf>
    <xf numFmtId="167" fontId="3" fillId="0" borderId="0" xfId="1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vertical="top"/>
    </xf>
    <xf numFmtId="165" fontId="3" fillId="0" borderId="1" xfId="0" applyNumberFormat="1" applyFont="1" applyBorder="1" applyAlignment="1">
      <alignment horizontal="right" vertical="top"/>
    </xf>
    <xf numFmtId="0" fontId="2" fillId="0" borderId="5" xfId="0" applyFont="1" applyBorder="1" applyAlignment="1">
      <alignment vertical="top"/>
    </xf>
    <xf numFmtId="164" fontId="2" fillId="0" borderId="5" xfId="0" applyNumberFormat="1" applyFont="1" applyBorder="1" applyAlignment="1">
      <alignment vertical="top"/>
    </xf>
    <xf numFmtId="167" fontId="2" fillId="0" borderId="5" xfId="1" applyNumberFormat="1" applyFont="1" applyFill="1" applyBorder="1" applyAlignment="1">
      <alignment vertical="top"/>
    </xf>
    <xf numFmtId="49" fontId="7" fillId="0" borderId="2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A5031-53DC-4FC4-92BB-7115319DAFDF}">
  <sheetPr>
    <pageSetUpPr fitToPage="1"/>
  </sheetPr>
  <dimension ref="A1:F16"/>
  <sheetViews>
    <sheetView showGridLines="0" tabSelected="1" workbookViewId="0">
      <selection activeCell="A16" sqref="A16"/>
    </sheetView>
  </sheetViews>
  <sheetFormatPr defaultRowHeight="14.4" x14ac:dyDescent="0.3"/>
  <cols>
    <col min="1" max="1" width="44.33203125" customWidth="1"/>
  </cols>
  <sheetData>
    <row r="1" spans="1:6" ht="15" customHeight="1" x14ac:dyDescent="0.3">
      <c r="A1" s="28" t="s">
        <v>0</v>
      </c>
      <c r="B1" s="28"/>
      <c r="C1" s="28"/>
      <c r="D1" s="28"/>
      <c r="E1" s="28"/>
      <c r="F1" s="28"/>
    </row>
    <row r="2" spans="1:6" ht="15" customHeight="1" thickBot="1" x14ac:dyDescent="0.35">
      <c r="A2" s="29" t="s">
        <v>1</v>
      </c>
      <c r="B2" s="29"/>
      <c r="C2" s="29"/>
      <c r="D2" s="29"/>
      <c r="E2" s="29"/>
      <c r="F2" s="29"/>
    </row>
    <row r="3" spans="1:6" ht="30" customHeight="1" x14ac:dyDescent="0.3">
      <c r="A3" s="30"/>
      <c r="B3" s="30" t="s">
        <v>2</v>
      </c>
      <c r="C3" s="32" t="s">
        <v>3</v>
      </c>
      <c r="D3" s="32" t="s">
        <v>4</v>
      </c>
      <c r="E3" s="34" t="s">
        <v>5</v>
      </c>
      <c r="F3" s="34"/>
    </row>
    <row r="4" spans="1:6" ht="14.55" customHeight="1" x14ac:dyDescent="0.3">
      <c r="A4" s="31"/>
      <c r="B4" s="31"/>
      <c r="C4" s="33"/>
      <c r="D4" s="33"/>
      <c r="E4" s="1" t="s">
        <v>6</v>
      </c>
      <c r="F4" s="1" t="s">
        <v>7</v>
      </c>
    </row>
    <row r="5" spans="1:6" ht="14.55" customHeight="1" x14ac:dyDescent="0.3">
      <c r="A5" s="2" t="s">
        <v>8</v>
      </c>
      <c r="B5" s="3">
        <v>461.24400000000003</v>
      </c>
      <c r="C5" s="4">
        <v>0</v>
      </c>
      <c r="D5" s="3">
        <v>504</v>
      </c>
      <c r="E5" s="3">
        <f t="shared" ref="E5:E14" si="0">D5-B5</f>
        <v>42.755999999999972</v>
      </c>
      <c r="F5" s="5">
        <f t="shared" ref="F5:F14" si="1">IF(B5=0,"N/A  ",E5/B5)</f>
        <v>9.269714077581491E-2</v>
      </c>
    </row>
    <row r="6" spans="1:6" ht="14.55" customHeight="1" x14ac:dyDescent="0.3">
      <c r="A6" s="6" t="s">
        <v>9</v>
      </c>
      <c r="B6" s="7">
        <v>23.393000000000001</v>
      </c>
      <c r="C6" s="4">
        <v>0</v>
      </c>
      <c r="D6" s="7">
        <v>28.46</v>
      </c>
      <c r="E6" s="7">
        <f t="shared" si="0"/>
        <v>5.0670000000000002</v>
      </c>
      <c r="F6" s="8">
        <f t="shared" si="1"/>
        <v>0.21660325738468772</v>
      </c>
    </row>
    <row r="7" spans="1:6" ht="14.55" customHeight="1" x14ac:dyDescent="0.3">
      <c r="A7" s="6" t="s">
        <v>10</v>
      </c>
      <c r="B7" s="7">
        <v>5.09</v>
      </c>
      <c r="C7" s="4">
        <v>0</v>
      </c>
      <c r="D7" s="7">
        <v>5.22</v>
      </c>
      <c r="E7" s="7">
        <f t="shared" si="0"/>
        <v>0.12999999999999989</v>
      </c>
      <c r="F7" s="8">
        <f t="shared" si="1"/>
        <v>2.5540275049115893E-2</v>
      </c>
    </row>
    <row r="8" spans="1:6" ht="14.55" customHeight="1" x14ac:dyDescent="0.3">
      <c r="A8" s="2" t="s">
        <v>11</v>
      </c>
      <c r="B8" s="7">
        <v>1</v>
      </c>
      <c r="C8" s="4">
        <v>0</v>
      </c>
      <c r="D8" s="7">
        <v>1</v>
      </c>
      <c r="E8" s="9">
        <f t="shared" si="0"/>
        <v>0</v>
      </c>
      <c r="F8" s="9">
        <f t="shared" si="1"/>
        <v>0</v>
      </c>
    </row>
    <row r="9" spans="1:6" ht="14.55" customHeight="1" x14ac:dyDescent="0.3">
      <c r="A9" s="10" t="s">
        <v>12</v>
      </c>
      <c r="B9" s="7">
        <v>222.35600000000002</v>
      </c>
      <c r="C9" s="4">
        <v>0</v>
      </c>
      <c r="D9" s="11">
        <v>264.25</v>
      </c>
      <c r="E9" s="7">
        <f t="shared" si="0"/>
        <v>41.893999999999977</v>
      </c>
      <c r="F9" s="8">
        <f t="shared" si="1"/>
        <v>0.18840957743438438</v>
      </c>
    </row>
    <row r="10" spans="1:6" ht="14.55" customHeight="1" x14ac:dyDescent="0.3">
      <c r="A10" s="12" t="s">
        <v>13</v>
      </c>
      <c r="B10" s="13">
        <v>8.52</v>
      </c>
      <c r="C10" s="14">
        <v>0</v>
      </c>
      <c r="D10" s="11">
        <v>10.229999999999999</v>
      </c>
      <c r="E10" s="13">
        <f t="shared" si="0"/>
        <v>1.7099999999999991</v>
      </c>
      <c r="F10" s="15">
        <f t="shared" si="1"/>
        <v>0.20070422535211258</v>
      </c>
    </row>
    <row r="11" spans="1:6" ht="14.55" customHeight="1" x14ac:dyDescent="0.3">
      <c r="A11" s="16" t="s">
        <v>14</v>
      </c>
      <c r="B11" s="17">
        <f>SUM(B5:B8,B9,B10)</f>
        <v>721.60300000000007</v>
      </c>
      <c r="C11" s="18">
        <v>0</v>
      </c>
      <c r="D11" s="17">
        <f>SUM(D5:D8,D9,D10)</f>
        <v>813.16000000000008</v>
      </c>
      <c r="E11" s="17">
        <f t="shared" si="0"/>
        <v>91.557000000000016</v>
      </c>
      <c r="F11" s="19">
        <f t="shared" si="1"/>
        <v>0.12688001574272836</v>
      </c>
    </row>
    <row r="12" spans="1:6" ht="14.55" customHeight="1" x14ac:dyDescent="0.3">
      <c r="A12" s="6" t="s">
        <v>15</v>
      </c>
      <c r="B12" s="7">
        <v>7</v>
      </c>
      <c r="C12" s="4">
        <v>0</v>
      </c>
      <c r="D12" s="9">
        <v>4.5</v>
      </c>
      <c r="E12" s="9">
        <f t="shared" si="0"/>
        <v>-2.5</v>
      </c>
      <c r="F12" s="20">
        <f t="shared" si="1"/>
        <v>-0.35714285714285715</v>
      </c>
    </row>
    <row r="13" spans="1:6" ht="14.55" customHeight="1" thickBot="1" x14ac:dyDescent="0.35">
      <c r="A13" s="21" t="s">
        <v>16</v>
      </c>
      <c r="B13" s="7">
        <v>4.4000000000000004</v>
      </c>
      <c r="C13" s="22">
        <v>0</v>
      </c>
      <c r="D13" s="22">
        <v>0</v>
      </c>
      <c r="E13" s="9">
        <f t="shared" si="0"/>
        <v>-4.4000000000000004</v>
      </c>
      <c r="F13" s="20">
        <f t="shared" si="1"/>
        <v>-1</v>
      </c>
    </row>
    <row r="14" spans="1:6" ht="14.55" customHeight="1" thickBot="1" x14ac:dyDescent="0.35">
      <c r="A14" s="23" t="s">
        <v>17</v>
      </c>
      <c r="B14" s="24">
        <f>B11+B12+B13</f>
        <v>733.00300000000004</v>
      </c>
      <c r="C14" s="18">
        <v>0</v>
      </c>
      <c r="D14" s="24">
        <f>D11+D12</f>
        <v>817.66000000000008</v>
      </c>
      <c r="E14" s="24">
        <f t="shared" si="0"/>
        <v>84.657000000000039</v>
      </c>
      <c r="F14" s="25">
        <f t="shared" si="1"/>
        <v>0.11549338815802941</v>
      </c>
    </row>
    <row r="15" spans="1:6" ht="49.2" x14ac:dyDescent="0.3">
      <c r="A15" s="26" t="s">
        <v>18</v>
      </c>
      <c r="B15" s="26"/>
      <c r="C15" s="26"/>
      <c r="D15" s="26"/>
      <c r="E15" s="26"/>
      <c r="F15" s="26"/>
    </row>
    <row r="16" spans="1:6" ht="49.2" x14ac:dyDescent="0.3">
      <c r="A16" s="27" t="s">
        <v>19</v>
      </c>
      <c r="B16" s="27"/>
      <c r="C16" s="27"/>
      <c r="D16" s="27"/>
      <c r="E16" s="27"/>
      <c r="F16" s="27"/>
    </row>
  </sheetData>
  <mergeCells count="7">
    <mergeCell ref="A1:F1"/>
    <mergeCell ref="A2:F2"/>
    <mergeCell ref="A3:A4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OrgEx by Approp</vt:lpstr>
      <vt:lpstr>'OrgEx by Approp'!Print_Area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Organizational Excellence by Appropriation</dc:title>
  <dc:creator>NSF CFO</dc:creator>
  <cp:keywords>Organizational Excellence by Appropriation</cp:keywords>
  <cp:lastModifiedBy>Gary Luethke - VSG</cp:lastModifiedBy>
  <cp:lastPrinted>2024-03-11T22:54:44Z</cp:lastPrinted>
  <dcterms:created xsi:type="dcterms:W3CDTF">2024-03-11T20:36:23Z</dcterms:created>
  <dcterms:modified xsi:type="dcterms:W3CDTF">2024-04-06T11:22:28Z</dcterms:modified>
  <cp:category>Organizational Excellence by Appropriation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50518565-d91d-4cb0-8082-ccbeecbe9d05</vt:lpwstr>
  </property>
  <property fmtid="{D5CDD505-2E9C-101B-9397-08002B2CF9AE}" pid="3" name="ContainsCUI">
    <vt:lpwstr>No</vt:lpwstr>
  </property>
</Properties>
</file>