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13" documentId="13_ncr:1_{0C1925B8-6526-4F59-ADF4-51B3CCF7D846}" xr6:coauthVersionLast="47" xr6:coauthVersionMax="47" xr10:uidLastSave="{191A1CBB-6614-4951-92F2-672EDE6C212A}"/>
  <bookViews>
    <workbookView xWindow="-108" yWindow="-108" windowWidth="23256" windowHeight="12576" tabRatio="705" xr2:uid="{8BF6BD98-383E-4A89-943A-5CD440C028B2}"/>
  </bookViews>
  <sheets>
    <sheet name="Human Capital" sheetId="15" r:id="rId1"/>
  </sheets>
  <definedNames>
    <definedName name="_xlnm.Print_Area" localSheetId="0">'Human Capital'!$A$1:$G$15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5" l="1"/>
  <c r="F9" i="15"/>
  <c r="F12" i="15"/>
  <c r="F13" i="15"/>
  <c r="E13" i="15"/>
  <c r="E12" i="15"/>
  <c r="E11" i="15"/>
  <c r="F11" i="15" s="1"/>
  <c r="E10" i="15"/>
  <c r="F10" i="15" s="1"/>
  <c r="E9" i="15"/>
  <c r="D8" i="15"/>
  <c r="E7" i="15"/>
  <c r="F7" i="15" s="1"/>
  <c r="E6" i="15"/>
  <c r="F6" i="15" s="1"/>
  <c r="E5" i="15"/>
  <c r="F5" i="15" s="1"/>
  <c r="F8" i="15" l="1"/>
  <c r="E8" i="15"/>
</calcChain>
</file>

<file path=xl/sharedStrings.xml><?xml version="1.0" encoding="utf-8"?>
<sst xmlns="http://schemas.openxmlformats.org/spreadsheetml/2006/main" count="23" uniqueCount="22">
  <si>
    <t>(Dollars in Millions)</t>
  </si>
  <si>
    <t>Amount</t>
  </si>
  <si>
    <t>Percent</t>
  </si>
  <si>
    <t>AOAM</t>
  </si>
  <si>
    <t>FY 2025 
Request</t>
  </si>
  <si>
    <t>Management of Human Capital</t>
  </si>
  <si>
    <r>
      <t>Personnel Compensation &amp; Benefits</t>
    </r>
    <r>
      <rPr>
        <vertAlign val="superscript"/>
        <sz val="9"/>
        <color theme="1"/>
        <rFont val="Open Sans"/>
        <family val="2"/>
      </rPr>
      <t>1</t>
    </r>
  </si>
  <si>
    <r>
      <t>IPA Compensation and Per Diem</t>
    </r>
    <r>
      <rPr>
        <vertAlign val="superscript"/>
        <sz val="9"/>
        <color theme="1"/>
        <rFont val="Open Sans"/>
        <family val="2"/>
      </rPr>
      <t>2</t>
    </r>
  </si>
  <si>
    <t>R&amp;RA/EDU</t>
  </si>
  <si>
    <t>Total, Human Capital</t>
  </si>
  <si>
    <t>Total AOAM</t>
  </si>
  <si>
    <t>Total R&amp;RA</t>
  </si>
  <si>
    <t>Total EDU</t>
  </si>
  <si>
    <t>ACRs</t>
  </si>
  <si>
    <t>Carryover</t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</si>
  <si>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Costs for IPA travel are found within the Travel section of this chapter.</t>
    </r>
  </si>
  <si>
    <t>FY 2024 (TBD)</t>
  </si>
  <si>
    <t>Change over 
FY 2023 Base Plan</t>
  </si>
  <si>
    <t>FY 2023 
Base Plan</t>
  </si>
  <si>
    <r>
      <rPr>
        <vertAlign val="superscript"/>
        <sz val="8"/>
        <rFont val="Open Sans"/>
        <family val="2"/>
      </rPr>
      <t>1</t>
    </r>
    <r>
      <rPr>
        <sz val="8"/>
        <rFont val="Open Sans"/>
        <family val="2"/>
      </rPr>
      <t xml:space="preserve"> The FY 2023 Base Plan includes $7.0 million of estimated Administrative Cost Recoveries (ACRs) and $4.40 million in carryover as a source of funds.  The FY 2025 Request includes $4.50 million in estimated ACRs.</t>
    </r>
  </si>
  <si>
    <t>NSF Human Capital Funding</t>
  </si>
  <si>
    <t>Funding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</si>
</sst>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0.0%"/>
    <numFmt numFmtId="166" formatCode="_([$$-409]* #,##0_);_([$$-409]* \(#,##0\);_([$$-409]* &quot;-&quot;_);_(@_)"/>
    <numFmt numFmtId="167" formatCode="#,##0.00;\-#,##0.00;&quot;-&quot;??"/>
    <numFmt numFmtId="168" formatCode="_(* #,##0_);_(* \(#,##0\);_(* &quot;-   &quot;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9"/>
      <name val="Open Sans"/>
      <family val="2"/>
    </font>
    <font>
      <vertAlign val="superscript"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8"/>
      <name val="Open Sans"/>
      <family val="2"/>
    </font>
    <font>
      <vertAlign val="superscript"/>
      <sz val="8"/>
      <name val="Open Sans"/>
      <family val="2"/>
    </font>
    <font>
      <b/>
      <sz val="9"/>
      <color theme="1"/>
      <name val="Open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2" fillId="0" borderId="0"/>
    <xf numFmtId="166" fontId="1" fillId="0" borderId="0"/>
    <xf numFmtId="0" fontId="1" fillId="0" borderId="0"/>
    <xf numFmtId="166" fontId="2" fillId="0" borderId="0"/>
  </cellStyleXfs>
  <cellXfs count="30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7" fontId="5" fillId="0" borderId="0" xfId="0" applyNumberFormat="1" applyFont="1" applyAlignment="1">
      <alignment vertical="top"/>
    </xf>
    <xf numFmtId="164" fontId="4" fillId="0" borderId="0" xfId="0" applyNumberFormat="1" applyFont="1"/>
    <xf numFmtId="165" fontId="4" fillId="0" borderId="0" xfId="1" applyNumberFormat="1" applyFont="1" applyBorder="1" applyAlignment="1">
      <alignment horizontal="right"/>
    </xf>
    <xf numFmtId="2" fontId="4" fillId="0" borderId="0" xfId="0" applyNumberFormat="1" applyFont="1"/>
    <xf numFmtId="164" fontId="3" fillId="0" borderId="4" xfId="0" applyNumberFormat="1" applyFont="1" applyBorder="1"/>
    <xf numFmtId="165" fontId="3" fillId="0" borderId="4" xfId="1" applyNumberFormat="1" applyFont="1" applyFill="1" applyBorder="1" applyAlignment="1">
      <alignment horizontal="right"/>
    </xf>
    <xf numFmtId="0" fontId="3" fillId="0" borderId="4" xfId="0" applyFont="1" applyBorder="1" applyAlignment="1">
      <alignment horizontal="center"/>
    </xf>
    <xf numFmtId="4" fontId="4" fillId="0" borderId="0" xfId="0" applyNumberFormat="1" applyFont="1"/>
    <xf numFmtId="168" fontId="4" fillId="0" borderId="0" xfId="0" applyNumberFormat="1" applyFont="1" applyAlignment="1">
      <alignment horizontal="right" vertical="top"/>
    </xf>
    <xf numFmtId="168" fontId="4" fillId="0" borderId="1" xfId="0" applyNumberFormat="1" applyFont="1" applyBorder="1" applyAlignment="1">
      <alignment horizontal="right" vertical="top"/>
    </xf>
    <xf numFmtId="168" fontId="11" fillId="0" borderId="1" xfId="0" applyNumberFormat="1" applyFont="1" applyBorder="1" applyAlignment="1">
      <alignment horizontal="right" vertical="top"/>
    </xf>
    <xf numFmtId="0" fontId="9" fillId="0" borderId="2" xfId="4" applyFont="1" applyBorder="1" applyAlignment="1">
      <alignment horizontal="left" vertical="top" wrapText="1"/>
    </xf>
    <xf numFmtId="0" fontId="7" fillId="0" borderId="0" xfId="4" applyFont="1" applyAlignment="1">
      <alignment horizontal="left" vertical="top" wrapText="1"/>
    </xf>
    <xf numFmtId="0" fontId="5" fillId="0" borderId="3" xfId="0" applyFont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5" fillId="0" borderId="2" xfId="0" applyFont="1" applyBorder="1" applyAlignment="1">
      <alignment horizontal="center" wrapText="1"/>
    </xf>
  </cellXfs>
  <cellStyles count="6">
    <cellStyle name="Normal" xfId="0" builtinId="0"/>
    <cellStyle name="Normal 2" xfId="3" xr:uid="{D5FA64E9-C8FC-4B91-9B1A-66229B3C6AF3}"/>
    <cellStyle name="Normal 2 2" xfId="2" xr:uid="{41E2D972-A763-4358-B8A7-D7D7C7E939E9}"/>
    <cellStyle name="Normal 3" xfId="5" xr:uid="{9097C83B-7181-4E7A-A1CB-3659B0C4BD38}"/>
    <cellStyle name="Normal 65" xfId="4" xr:uid="{BFBD8A45-BD55-489E-8922-85D0083E0B5D}"/>
    <cellStyle name="Percent" xfId="1" builtinId="5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7E02E-76FF-4270-976B-8A7D0F57C6BF}">
  <sheetPr>
    <pageSetUpPr fitToPage="1"/>
  </sheetPr>
  <dimension ref="A1:G15"/>
  <sheetViews>
    <sheetView showGridLines="0" tabSelected="1" zoomScaleNormal="100" workbookViewId="0">
      <selection activeCell="H2" sqref="H2"/>
    </sheetView>
  </sheetViews>
  <sheetFormatPr defaultRowHeight="14.4" x14ac:dyDescent="0.3"/>
  <cols>
    <col min="1" max="1" width="29.77734375" bestFit="1" customWidth="1"/>
    <col min="2" max="7" width="9.5546875" customWidth="1"/>
  </cols>
  <sheetData>
    <row r="1" spans="1:7" x14ac:dyDescent="0.3">
      <c r="A1" s="22" t="s">
        <v>20</v>
      </c>
      <c r="B1" s="22"/>
      <c r="C1" s="22"/>
      <c r="D1" s="22"/>
      <c r="E1" s="22"/>
      <c r="F1" s="22"/>
      <c r="G1" s="22"/>
    </row>
    <row r="2" spans="1:7" ht="15" thickBot="1" x14ac:dyDescent="0.35">
      <c r="A2" s="23" t="s">
        <v>0</v>
      </c>
      <c r="B2" s="23"/>
      <c r="C2" s="23"/>
      <c r="D2" s="23"/>
      <c r="E2" s="23"/>
      <c r="F2" s="23"/>
      <c r="G2" s="23"/>
    </row>
    <row r="3" spans="1:7" ht="30" customHeight="1" x14ac:dyDescent="0.3">
      <c r="A3" s="24"/>
      <c r="B3" s="26" t="s">
        <v>18</v>
      </c>
      <c r="C3" s="27" t="s">
        <v>16</v>
      </c>
      <c r="D3" s="27" t="s">
        <v>4</v>
      </c>
      <c r="E3" s="29" t="s">
        <v>17</v>
      </c>
      <c r="F3" s="29"/>
      <c r="G3" s="20"/>
    </row>
    <row r="4" spans="1:7" ht="28.8" customHeight="1" x14ac:dyDescent="0.3">
      <c r="A4" s="25"/>
      <c r="B4" s="25"/>
      <c r="C4" s="28"/>
      <c r="D4" s="28"/>
      <c r="E4" s="19" t="s">
        <v>1</v>
      </c>
      <c r="F4" s="19" t="s">
        <v>2</v>
      </c>
      <c r="G4" s="21" t="s">
        <v>21</v>
      </c>
    </row>
    <row r="5" spans="1:7" ht="15" customHeight="1" x14ac:dyDescent="0.3">
      <c r="A5" s="2" t="s">
        <v>6</v>
      </c>
      <c r="B5" s="7">
        <v>330</v>
      </c>
      <c r="C5" s="14">
        <v>0</v>
      </c>
      <c r="D5" s="7">
        <v>353.82000000000005</v>
      </c>
      <c r="E5" s="7">
        <f>D5-B5</f>
        <v>23.82000000000005</v>
      </c>
      <c r="F5" s="8">
        <f>IF(B5=0,"N/A  ",E5/B5)</f>
        <v>7.2181818181818333E-2</v>
      </c>
      <c r="G5" s="1" t="s">
        <v>3</v>
      </c>
    </row>
    <row r="6" spans="1:7" ht="15" customHeight="1" x14ac:dyDescent="0.3">
      <c r="A6" s="2" t="s">
        <v>5</v>
      </c>
      <c r="B6" s="9">
        <v>16.79</v>
      </c>
      <c r="C6" s="14">
        <v>0</v>
      </c>
      <c r="D6" s="6">
        <v>17.14</v>
      </c>
      <c r="E6" s="9">
        <f t="shared" ref="E6:E13" si="0">D6-B6</f>
        <v>0.35000000000000142</v>
      </c>
      <c r="F6" s="8">
        <f t="shared" ref="F6:F13" si="1">IF(B6=0,"N/A  ",E6/B6)</f>
        <v>2.0845741512805327E-2</v>
      </c>
      <c r="G6" s="1" t="s">
        <v>3</v>
      </c>
    </row>
    <row r="7" spans="1:7" ht="15" customHeight="1" thickBot="1" x14ac:dyDescent="0.35">
      <c r="A7" s="2" t="s">
        <v>7</v>
      </c>
      <c r="B7" s="9">
        <v>74.750000000000014</v>
      </c>
      <c r="C7" s="15">
        <v>0</v>
      </c>
      <c r="D7" s="6">
        <v>91.69</v>
      </c>
      <c r="E7" s="9">
        <f t="shared" si="0"/>
        <v>16.939999999999984</v>
      </c>
      <c r="F7" s="8">
        <f t="shared" si="1"/>
        <v>0.22662207357859507</v>
      </c>
      <c r="G7" s="1" t="s">
        <v>8</v>
      </c>
    </row>
    <row r="8" spans="1:7" ht="16.05" customHeight="1" thickBot="1" x14ac:dyDescent="0.35">
      <c r="A8" s="3" t="s">
        <v>9</v>
      </c>
      <c r="B8" s="10">
        <f>SUM(B5:B7)</f>
        <v>421.54</v>
      </c>
      <c r="C8" s="16">
        <v>0</v>
      </c>
      <c r="D8" s="10">
        <f>SUM(D5:D7)</f>
        <v>462.65000000000003</v>
      </c>
      <c r="E8" s="10">
        <f t="shared" si="0"/>
        <v>41.110000000000014</v>
      </c>
      <c r="F8" s="11">
        <f t="shared" si="1"/>
        <v>9.7523366703041264E-2</v>
      </c>
      <c r="G8" s="12"/>
    </row>
    <row r="9" spans="1:7" ht="15" customHeight="1" x14ac:dyDescent="0.3">
      <c r="A9" s="2" t="s">
        <v>10</v>
      </c>
      <c r="B9" s="13">
        <v>335.39000000000004</v>
      </c>
      <c r="C9" s="14">
        <v>0</v>
      </c>
      <c r="D9" s="6">
        <v>366.46000000000004</v>
      </c>
      <c r="E9" s="13">
        <f t="shared" si="0"/>
        <v>31.069999999999993</v>
      </c>
      <c r="F9" s="8">
        <f t="shared" si="1"/>
        <v>9.263842094278299E-2</v>
      </c>
      <c r="G9" s="4"/>
    </row>
    <row r="10" spans="1:7" ht="15" customHeight="1" x14ac:dyDescent="0.3">
      <c r="A10" s="2" t="s">
        <v>11</v>
      </c>
      <c r="B10" s="13">
        <v>66.570000000000007</v>
      </c>
      <c r="C10" s="14">
        <v>0</v>
      </c>
      <c r="D10" s="6">
        <v>81.8</v>
      </c>
      <c r="E10" s="13">
        <f t="shared" si="0"/>
        <v>15.22999999999999</v>
      </c>
      <c r="F10" s="8">
        <f t="shared" si="1"/>
        <v>0.22878173351359454</v>
      </c>
      <c r="G10" s="4"/>
    </row>
    <row r="11" spans="1:7" ht="15" customHeight="1" x14ac:dyDescent="0.3">
      <c r="A11" s="2" t="s">
        <v>12</v>
      </c>
      <c r="B11" s="13">
        <v>8.18</v>
      </c>
      <c r="C11" s="14">
        <v>0</v>
      </c>
      <c r="D11" s="6">
        <v>9.8899999999999988</v>
      </c>
      <c r="E11" s="13">
        <f t="shared" si="0"/>
        <v>1.7099999999999991</v>
      </c>
      <c r="F11" s="8">
        <f t="shared" si="1"/>
        <v>0.20904645476772604</v>
      </c>
      <c r="G11" s="4"/>
    </row>
    <row r="12" spans="1:7" ht="15" customHeight="1" x14ac:dyDescent="0.3">
      <c r="A12" s="2" t="s">
        <v>13</v>
      </c>
      <c r="B12" s="6">
        <v>7</v>
      </c>
      <c r="C12" s="14">
        <v>0</v>
      </c>
      <c r="D12" s="6">
        <v>4.5</v>
      </c>
      <c r="E12" s="6">
        <f t="shared" si="0"/>
        <v>-2.5</v>
      </c>
      <c r="F12" s="8">
        <f t="shared" si="1"/>
        <v>-0.35714285714285715</v>
      </c>
      <c r="G12" s="4"/>
    </row>
    <row r="13" spans="1:7" ht="15" customHeight="1" thickBot="1" x14ac:dyDescent="0.35">
      <c r="A13" s="2" t="s">
        <v>14</v>
      </c>
      <c r="B13" s="6">
        <v>4.4000000000000004</v>
      </c>
      <c r="C13" s="14">
        <v>0</v>
      </c>
      <c r="D13" s="6">
        <v>0</v>
      </c>
      <c r="E13" s="6">
        <f t="shared" si="0"/>
        <v>-4.4000000000000004</v>
      </c>
      <c r="F13" s="8">
        <f t="shared" si="1"/>
        <v>-1</v>
      </c>
      <c r="G13" s="5"/>
    </row>
    <row r="14" spans="1:7" ht="73.2" x14ac:dyDescent="0.3">
      <c r="A14" s="17" t="s">
        <v>19</v>
      </c>
      <c r="B14" s="17"/>
      <c r="C14" s="17"/>
      <c r="D14" s="17"/>
      <c r="E14" s="17"/>
      <c r="F14" s="17"/>
      <c r="G14" s="17"/>
    </row>
    <row r="15" spans="1:7" ht="25.2" x14ac:dyDescent="0.3">
      <c r="A15" s="18" t="s">
        <v>15</v>
      </c>
      <c r="B15" s="18"/>
      <c r="C15" s="18"/>
      <c r="D15" s="18"/>
      <c r="E15" s="18"/>
      <c r="F15" s="18"/>
      <c r="G15" s="18"/>
    </row>
  </sheetData>
  <mergeCells count="7">
    <mergeCell ref="A1:G1"/>
    <mergeCell ref="A2:G2"/>
    <mergeCell ref="A3:A4"/>
    <mergeCell ref="B3:B4"/>
    <mergeCell ref="C3:C4"/>
    <mergeCell ref="D3:D4"/>
    <mergeCell ref="E3:F3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Human Capital</vt:lpstr>
      <vt:lpstr>'Human Capital'!Print_Area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NSF Human Capital Funding</dc:title>
  <dc:creator>NSF CFO</dc:creator>
  <cp:keywords>NSF Human Capital Funding</cp:keywords>
  <cp:lastModifiedBy>Gary Luethke - VSG</cp:lastModifiedBy>
  <cp:lastPrinted>2024-03-11T23:48:49Z</cp:lastPrinted>
  <dcterms:created xsi:type="dcterms:W3CDTF">2023-08-04T21:15:07Z</dcterms:created>
  <dcterms:modified xsi:type="dcterms:W3CDTF">2024-04-06T11:44:06Z</dcterms:modified>
  <cp:category>NSF Human Capital Funding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db8d0c5a-c8a5-4520-acb7-49d3b4f81cbd</vt:lpwstr>
  </property>
  <property fmtid="{D5CDD505-2E9C-101B-9397-08002B2CF9AE}" pid="3" name="ContainsCUI">
    <vt:lpwstr>No</vt:lpwstr>
  </property>
</Properties>
</file>