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E7988D8B-6E83-4280-82E3-33D31D8B3673}" xr6:coauthVersionLast="47" xr6:coauthVersionMax="47" xr10:uidLastSave="{B682E1E6-A2BD-4ABA-A7C5-71C90CFA77D3}"/>
  <bookViews>
    <workbookView xWindow="-108" yWindow="-108" windowWidth="23256" windowHeight="12576" xr2:uid="{D45D9F7C-4608-45E8-A52A-3D1D33C6471D}"/>
  </bookViews>
  <sheets>
    <sheet name="Divisions" sheetId="2" r:id="rId1"/>
  </sheets>
  <definedNames>
    <definedName name="_xlnm.Print_Area" localSheetId="0">Divisions!$A$1:$F$25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F25" i="2" s="1"/>
  <c r="F24" i="2"/>
  <c r="E24" i="2"/>
  <c r="D23" i="2"/>
  <c r="E23" i="2" s="1"/>
  <c r="F23" i="2" s="1"/>
  <c r="D22" i="2"/>
  <c r="E22" i="2" s="1"/>
  <c r="C22" i="2"/>
  <c r="B22" i="2"/>
  <c r="F22" i="2" s="1"/>
  <c r="F21" i="2"/>
  <c r="E21" i="2"/>
  <c r="F20" i="2"/>
  <c r="E20" i="2"/>
  <c r="D19" i="2"/>
  <c r="E19" i="2" s="1"/>
  <c r="F19" i="2" s="1"/>
  <c r="D18" i="2"/>
  <c r="E18" i="2" s="1"/>
  <c r="C18" i="2"/>
  <c r="B18" i="2"/>
  <c r="F17" i="2"/>
  <c r="E17" i="2"/>
  <c r="F16" i="2"/>
  <c r="E16" i="2"/>
  <c r="D15" i="2"/>
  <c r="E15" i="2" s="1"/>
  <c r="F15" i="2" s="1"/>
  <c r="D14" i="2"/>
  <c r="E14" i="2" s="1"/>
  <c r="C14" i="2"/>
  <c r="B14" i="2"/>
  <c r="F14" i="2" s="1"/>
  <c r="F13" i="2"/>
  <c r="E13" i="2"/>
  <c r="F12" i="2"/>
  <c r="E12" i="2"/>
  <c r="D11" i="2"/>
  <c r="E11" i="2" s="1"/>
  <c r="F11" i="2" s="1"/>
  <c r="D10" i="2"/>
  <c r="E10" i="2" s="1"/>
  <c r="C10" i="2"/>
  <c r="B10" i="2"/>
  <c r="F10" i="2" s="1"/>
  <c r="F9" i="2"/>
  <c r="E9" i="2"/>
  <c r="F8" i="2"/>
  <c r="E8" i="2"/>
  <c r="D7" i="2"/>
  <c r="E7" i="2" s="1"/>
  <c r="F7" i="2" s="1"/>
  <c r="D6" i="2"/>
  <c r="E6" i="2" s="1"/>
  <c r="C6" i="2"/>
  <c r="B6" i="2"/>
  <c r="F6" i="2" l="1"/>
  <c r="F18" i="2"/>
</calcChain>
</file>

<file path=xl/sharedStrings.xml><?xml version="1.0" encoding="utf-8"?>
<sst xmlns="http://schemas.openxmlformats.org/spreadsheetml/2006/main" count="29" uniqueCount="17">
  <si>
    <r>
      <t>CISE Division Funding by Category</t>
    </r>
    <r>
      <rPr>
        <vertAlign val="superscript"/>
        <sz val="9"/>
        <color theme="1"/>
        <rFont val="Open Sans"/>
        <family val="2"/>
      </rPr>
      <t>1</t>
    </r>
  </si>
  <si>
    <t>(Dollars in Millions)</t>
  </si>
  <si>
    <t>FY 2023 
Base
Plan</t>
  </si>
  <si>
    <t>FY 2024
(TBD)</t>
  </si>
  <si>
    <t>FY 2025
Request</t>
  </si>
  <si>
    <t>Change over
FY 2023 Base Plan</t>
  </si>
  <si>
    <t>Amount</t>
  </si>
  <si>
    <t>Percent</t>
  </si>
  <si>
    <t>CCF</t>
  </si>
  <si>
    <t>Research</t>
  </si>
  <si>
    <t>Education</t>
  </si>
  <si>
    <t>Infrastructure</t>
  </si>
  <si>
    <t>CNS</t>
  </si>
  <si>
    <t>IIS</t>
  </si>
  <si>
    <t>ITR</t>
  </si>
  <si>
    <t>OAC</t>
  </si>
  <si>
    <r>
      <t>1</t>
    </r>
    <r>
      <rPr>
        <sz val="8"/>
        <color theme="1"/>
        <rFont val="Open Sans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</si>
</sst>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sz val="10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2" fontId="3" fillId="0" borderId="0" xfId="1" applyNumberFormat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9" fontId="3" fillId="0" borderId="0" xfId="2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2" fontId="6" fillId="0" borderId="0" xfId="1" applyNumberFormat="1" applyFont="1" applyAlignment="1" applyProtection="1">
      <alignment vertical="top"/>
      <protection locked="0"/>
    </xf>
    <xf numFmtId="9" fontId="6" fillId="0" borderId="0" xfId="2" applyFont="1" applyAlignment="1" applyProtection="1">
      <alignment vertical="top"/>
      <protection locked="0"/>
    </xf>
    <xf numFmtId="0" fontId="6" fillId="0" borderId="2" xfId="1" applyFont="1" applyBorder="1" applyAlignment="1" applyProtection="1">
      <alignment horizontal="center" vertical="top"/>
      <protection locked="0"/>
    </xf>
    <xf numFmtId="0" fontId="6" fillId="0" borderId="0" xfId="1" applyFont="1" applyProtection="1">
      <protection locked="0"/>
    </xf>
    <xf numFmtId="2" fontId="6" fillId="0" borderId="0" xfId="1" applyNumberFormat="1" applyFont="1" applyProtection="1">
      <protection locked="0"/>
    </xf>
    <xf numFmtId="9" fontId="6" fillId="0" borderId="0" xfId="2" applyFont="1" applyProtection="1">
      <protection locked="0"/>
    </xf>
    <xf numFmtId="0" fontId="6" fillId="0" borderId="3" xfId="1" applyFont="1" applyBorder="1" applyProtection="1">
      <protection locked="0"/>
    </xf>
    <xf numFmtId="0" fontId="6" fillId="0" borderId="3" xfId="1" applyFont="1" applyBorder="1" applyAlignment="1">
      <alignment horizontal="right"/>
    </xf>
    <xf numFmtId="0" fontId="3" fillId="0" borderId="4" xfId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horizontal="right" vertical="top"/>
      <protection locked="0"/>
    </xf>
    <xf numFmtId="164" fontId="6" fillId="0" borderId="4" xfId="1" applyNumberFormat="1" applyFont="1" applyBorder="1" applyAlignment="1">
      <alignment horizontal="right" vertical="top"/>
    </xf>
    <xf numFmtId="165" fontId="6" fillId="0" borderId="4" xfId="1" applyNumberFormat="1" applyFont="1" applyBorder="1" applyAlignment="1">
      <alignment horizontal="right" vertical="top"/>
    </xf>
    <xf numFmtId="0" fontId="2" fillId="0" borderId="0" xfId="1"/>
    <xf numFmtId="9" fontId="0" fillId="0" borderId="0" xfId="2" applyFont="1"/>
    <xf numFmtId="7" fontId="6" fillId="0" borderId="0" xfId="1" applyNumberFormat="1" applyFont="1" applyAlignment="1" applyProtection="1">
      <alignment vertical="top"/>
      <protection locked="0"/>
    </xf>
    <xf numFmtId="166" fontId="6" fillId="0" borderId="0" xfId="1" applyNumberFormat="1" applyFont="1" applyAlignment="1" applyProtection="1">
      <alignment horizontal="right" vertical="top"/>
      <protection locked="0"/>
    </xf>
    <xf numFmtId="164" fontId="6" fillId="0" borderId="0" xfId="1" applyNumberFormat="1" applyFont="1" applyAlignment="1">
      <alignment horizontal="right" vertical="top"/>
    </xf>
    <xf numFmtId="165" fontId="6" fillId="0" borderId="0" xfId="1" applyNumberFormat="1" applyFont="1" applyAlignment="1">
      <alignment horizontal="right" vertical="top"/>
    </xf>
    <xf numFmtId="0" fontId="6" fillId="0" borderId="3" xfId="1" applyFont="1" applyBorder="1" applyAlignment="1" applyProtection="1">
      <alignment vertical="top"/>
      <protection locked="0"/>
    </xf>
    <xf numFmtId="166" fontId="6" fillId="0" borderId="3" xfId="1" applyNumberFormat="1" applyFont="1" applyBorder="1" applyAlignment="1" applyProtection="1">
      <alignment horizontal="right" vertical="top"/>
      <protection locked="0"/>
    </xf>
    <xf numFmtId="164" fontId="6" fillId="0" borderId="3" xfId="1" applyNumberFormat="1" applyFont="1" applyBorder="1" applyAlignment="1">
      <alignment horizontal="right" vertical="top"/>
    </xf>
    <xf numFmtId="165" fontId="6" fillId="0" borderId="3" xfId="1" applyNumberFormat="1" applyFont="1" applyBorder="1" applyAlignment="1">
      <alignment horizontal="right" vertical="top"/>
    </xf>
    <xf numFmtId="0" fontId="7" fillId="0" borderId="0" xfId="1" applyFont="1" applyProtection="1">
      <protection locked="0"/>
    </xf>
    <xf numFmtId="2" fontId="7" fillId="0" borderId="0" xfId="1" applyNumberFormat="1" applyFont="1" applyProtection="1">
      <protection locked="0"/>
    </xf>
    <xf numFmtId="0" fontId="6" fillId="0" borderId="1" xfId="1" applyFont="1" applyBorder="1" applyAlignment="1" applyProtection="1">
      <alignment vertical="top"/>
      <protection locked="0"/>
    </xf>
    <xf numFmtId="166" fontId="6" fillId="0" borderId="1" xfId="1" applyNumberFormat="1" applyFont="1" applyBorder="1" applyAlignment="1" applyProtection="1">
      <alignment horizontal="right" vertical="top"/>
      <protection locked="0"/>
    </xf>
    <xf numFmtId="164" fontId="6" fillId="0" borderId="1" xfId="1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9" fontId="7" fillId="0" borderId="0" xfId="2" applyFont="1" applyProtection="1">
      <protection locked="0"/>
    </xf>
    <xf numFmtId="0" fontId="8" fillId="0" borderId="2" xfId="1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3" fillId="0" borderId="0" xfId="1" applyFont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6" fillId="0" borderId="2" xfId="3" applyFont="1" applyBorder="1" applyAlignment="1">
      <alignment horizontal="right" wrapText="1"/>
    </xf>
    <xf numFmtId="0" fontId="6" fillId="0" borderId="0" xfId="3" applyFont="1" applyAlignment="1">
      <alignment horizontal="right" wrapText="1"/>
    </xf>
    <xf numFmtId="0" fontId="6" fillId="0" borderId="3" xfId="3" applyFont="1" applyBorder="1" applyAlignment="1">
      <alignment horizontal="right" wrapText="1"/>
    </xf>
    <xf numFmtId="0" fontId="6" fillId="0" borderId="2" xfId="3" applyFont="1" applyBorder="1" applyAlignment="1">
      <alignment horizontal="center" wrapText="1"/>
    </xf>
    <xf numFmtId="0" fontId="6" fillId="0" borderId="0" xfId="3" applyFont="1" applyAlignment="1">
      <alignment horizontal="center" wrapText="1"/>
    </xf>
  </cellXfs>
  <cellStyles count="4">
    <cellStyle name="Normal" xfId="0" builtinId="0"/>
    <cellStyle name="Normal 2" xfId="1" xr:uid="{A6F13C92-03B7-49AB-990E-D0EC2150FEB1}"/>
    <cellStyle name="Normal 2 2 2" xfId="3" xr:uid="{C5833D53-1181-4D0F-A966-C02833E40D57}"/>
    <cellStyle name="Percent 2" xfId="2" xr:uid="{DE8AFF0F-2FAD-4A87-A489-07861DBAE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965C-29A1-4B92-8308-85B7EFFBAABA}">
  <dimension ref="A1:T26"/>
  <sheetViews>
    <sheetView showGridLines="0" tabSelected="1" workbookViewId="0">
      <selection activeCell="H27" sqref="H27"/>
    </sheetView>
  </sheetViews>
  <sheetFormatPr defaultColWidth="8.5546875" defaultRowHeight="15" x14ac:dyDescent="0.35"/>
  <cols>
    <col min="1" max="1" width="23.5546875" style="28" customWidth="1"/>
    <col min="2" max="6" width="10.33203125" style="28" customWidth="1"/>
    <col min="7" max="7" width="8.5546875" style="28"/>
    <col min="8" max="8" width="22.88671875" style="29" bestFit="1" customWidth="1"/>
    <col min="9" max="13" width="8.5546875" style="28"/>
    <col min="14" max="14" width="12.44140625" style="28" bestFit="1" customWidth="1"/>
    <col min="15" max="18" width="8.5546875" style="28"/>
    <col min="19" max="19" width="8.5546875" style="34"/>
    <col min="20" max="16384" width="8.5546875" style="28"/>
  </cols>
  <sheetData>
    <row r="1" spans="1:20" s="1" customFormat="1" ht="16.05" customHeight="1" x14ac:dyDescent="0.3">
      <c r="A1" s="37" t="s">
        <v>0</v>
      </c>
      <c r="B1" s="37"/>
      <c r="C1" s="37"/>
      <c r="D1" s="37"/>
      <c r="E1" s="37"/>
      <c r="F1" s="37"/>
      <c r="H1" s="2"/>
      <c r="K1" s="3"/>
      <c r="S1" s="4"/>
    </row>
    <row r="2" spans="1:20" s="5" customFormat="1" ht="15" customHeight="1" thickBot="1" x14ac:dyDescent="0.35">
      <c r="A2" s="38" t="s">
        <v>1</v>
      </c>
      <c r="B2" s="38"/>
      <c r="C2" s="38"/>
      <c r="D2" s="38"/>
      <c r="E2" s="38"/>
      <c r="F2" s="38"/>
      <c r="H2" s="6"/>
      <c r="S2" s="7"/>
    </row>
    <row r="3" spans="1:20" s="5" customFormat="1" ht="15.75" customHeight="1" x14ac:dyDescent="0.3">
      <c r="A3" s="8"/>
      <c r="B3" s="39" t="s">
        <v>2</v>
      </c>
      <c r="C3" s="39" t="s">
        <v>3</v>
      </c>
      <c r="D3" s="42" t="s">
        <v>4</v>
      </c>
      <c r="E3" s="45" t="s">
        <v>5</v>
      </c>
      <c r="F3" s="45"/>
      <c r="H3" s="6"/>
      <c r="S3" s="7"/>
    </row>
    <row r="4" spans="1:20" s="9" customFormat="1" ht="21.6" customHeight="1" x14ac:dyDescent="0.3">
      <c r="B4" s="40"/>
      <c r="C4" s="40"/>
      <c r="D4" s="43"/>
      <c r="E4" s="46"/>
      <c r="F4" s="46"/>
      <c r="H4" s="10"/>
      <c r="S4" s="11"/>
    </row>
    <row r="5" spans="1:20" s="9" customFormat="1" ht="15" customHeight="1" x14ac:dyDescent="0.3">
      <c r="A5" s="12"/>
      <c r="B5" s="41"/>
      <c r="C5" s="41"/>
      <c r="D5" s="44"/>
      <c r="E5" s="13" t="s">
        <v>6</v>
      </c>
      <c r="F5" s="13" t="s">
        <v>7</v>
      </c>
      <c r="S5" s="11"/>
    </row>
    <row r="6" spans="1:20" s="5" customFormat="1" ht="16.05" customHeight="1" x14ac:dyDescent="0.3">
      <c r="A6" s="14" t="s">
        <v>8</v>
      </c>
      <c r="B6" s="15">
        <f>SUM(B7:B9)</f>
        <v>200.1</v>
      </c>
      <c r="C6" s="15">
        <f t="shared" ref="C6:D6" si="0">SUM(C7:C9)</f>
        <v>0</v>
      </c>
      <c r="D6" s="15">
        <f t="shared" si="0"/>
        <v>200.65999999999997</v>
      </c>
      <c r="E6" s="16">
        <f>D6-B6</f>
        <v>0.55999999999997385</v>
      </c>
      <c r="F6" s="17">
        <f>IF(B6=0,"N/A",E6/B6)</f>
        <v>2.7986006996500441E-3</v>
      </c>
      <c r="H6" s="6"/>
      <c r="I6" s="6"/>
      <c r="J6" s="6"/>
      <c r="K6" s="6"/>
      <c r="L6" s="6"/>
      <c r="M6" s="18"/>
      <c r="N6" s="19"/>
      <c r="O6" s="19"/>
      <c r="P6" s="19"/>
      <c r="S6" s="7"/>
      <c r="T6" s="20"/>
    </row>
    <row r="7" spans="1:20" s="5" customFormat="1" ht="15" customHeight="1" x14ac:dyDescent="0.3">
      <c r="A7" s="5" t="s">
        <v>9</v>
      </c>
      <c r="B7" s="21">
        <v>185.8</v>
      </c>
      <c r="C7" s="21">
        <v>0</v>
      </c>
      <c r="D7" s="21">
        <f>185.41+2.95</f>
        <v>188.35999999999999</v>
      </c>
      <c r="E7" s="22">
        <f>D7-B7</f>
        <v>2.5599999999999739</v>
      </c>
      <c r="F7" s="23">
        <f t="shared" ref="F7:F25" si="1">IF(B7=0,"N/A",E7/B7)</f>
        <v>1.3778256189450881E-2</v>
      </c>
      <c r="H7" s="6"/>
      <c r="I7" s="6"/>
      <c r="J7" s="6"/>
      <c r="K7" s="6"/>
      <c r="L7" s="6"/>
      <c r="N7" s="7"/>
      <c r="O7" s="7"/>
      <c r="P7" s="7"/>
      <c r="S7" s="7"/>
      <c r="T7" s="20"/>
    </row>
    <row r="8" spans="1:20" s="5" customFormat="1" ht="15" customHeight="1" x14ac:dyDescent="0.3">
      <c r="A8" s="5" t="s">
        <v>10</v>
      </c>
      <c r="B8" s="21">
        <v>12.7</v>
      </c>
      <c r="C8" s="21">
        <v>0</v>
      </c>
      <c r="D8" s="21">
        <v>10.7</v>
      </c>
      <c r="E8" s="22">
        <f>D8-B8</f>
        <v>-2</v>
      </c>
      <c r="F8" s="23">
        <f t="shared" si="1"/>
        <v>-0.15748031496062992</v>
      </c>
      <c r="H8" s="6"/>
      <c r="I8" s="6"/>
      <c r="J8" s="6"/>
      <c r="K8" s="6"/>
      <c r="L8" s="6"/>
      <c r="N8" s="7"/>
      <c r="O8" s="7"/>
      <c r="P8" s="7"/>
      <c r="S8" s="7"/>
      <c r="T8" s="20"/>
    </row>
    <row r="9" spans="1:20" s="5" customFormat="1" ht="15" customHeight="1" x14ac:dyDescent="0.3">
      <c r="A9" s="24" t="s">
        <v>11</v>
      </c>
      <c r="B9" s="25">
        <v>1.6</v>
      </c>
      <c r="C9" s="25">
        <v>0</v>
      </c>
      <c r="D9" s="25">
        <v>1.6</v>
      </c>
      <c r="E9" s="26">
        <f t="shared" ref="E9:E25" si="2">D9-B9</f>
        <v>0</v>
      </c>
      <c r="F9" s="27">
        <f t="shared" si="1"/>
        <v>0</v>
      </c>
      <c r="H9" s="6"/>
      <c r="I9" s="6"/>
      <c r="J9" s="6"/>
      <c r="K9" s="6"/>
      <c r="L9" s="6"/>
      <c r="N9" s="7"/>
      <c r="O9" s="7"/>
      <c r="P9" s="7"/>
      <c r="R9" s="9"/>
      <c r="S9" s="11"/>
    </row>
    <row r="10" spans="1:20" ht="16.05" customHeight="1" x14ac:dyDescent="0.35">
      <c r="A10" s="14" t="s">
        <v>12</v>
      </c>
      <c r="B10" s="15">
        <f>SUM(B11:B13)</f>
        <v>245.62</v>
      </c>
      <c r="C10" s="15">
        <f t="shared" ref="C10:D10" si="3">SUM(C11:C13)</f>
        <v>0</v>
      </c>
      <c r="D10" s="15">
        <f t="shared" si="3"/>
        <v>246.18</v>
      </c>
      <c r="E10" s="16">
        <f t="shared" si="2"/>
        <v>0.56000000000000227</v>
      </c>
      <c r="F10" s="17">
        <f t="shared" si="1"/>
        <v>2.27994462991614E-3</v>
      </c>
      <c r="I10" s="29"/>
      <c r="J10" s="29"/>
      <c r="K10" s="29"/>
      <c r="L10" s="29"/>
      <c r="N10" s="19"/>
      <c r="O10" s="19"/>
      <c r="P10" s="19"/>
      <c r="R10" s="5"/>
      <c r="S10" s="7"/>
      <c r="T10" s="20"/>
    </row>
    <row r="11" spans="1:20" ht="15" customHeight="1" x14ac:dyDescent="0.35">
      <c r="A11" s="5" t="s">
        <v>9</v>
      </c>
      <c r="B11" s="21">
        <v>204.12</v>
      </c>
      <c r="C11" s="21">
        <v>0</v>
      </c>
      <c r="D11" s="21">
        <f>199.81+4.27</f>
        <v>204.08</v>
      </c>
      <c r="E11" s="22">
        <f t="shared" si="2"/>
        <v>-3.9999999999992042E-2</v>
      </c>
      <c r="F11" s="23">
        <f t="shared" si="1"/>
        <v>-1.9596315892608289E-4</v>
      </c>
      <c r="I11" s="29"/>
      <c r="J11" s="29"/>
      <c r="K11" s="29"/>
      <c r="L11" s="29"/>
      <c r="N11" s="7"/>
      <c r="O11" s="7"/>
      <c r="P11" s="7"/>
      <c r="R11" s="5"/>
      <c r="S11" s="7"/>
      <c r="T11" s="20"/>
    </row>
    <row r="12" spans="1:20" ht="15" customHeight="1" x14ac:dyDescent="0.35">
      <c r="A12" s="5" t="s">
        <v>10</v>
      </c>
      <c r="B12" s="21">
        <v>16.7</v>
      </c>
      <c r="C12" s="21">
        <v>0</v>
      </c>
      <c r="D12" s="21">
        <v>12.7</v>
      </c>
      <c r="E12" s="22">
        <f t="shared" si="2"/>
        <v>-4</v>
      </c>
      <c r="F12" s="23">
        <f t="shared" si="1"/>
        <v>-0.23952095808383234</v>
      </c>
      <c r="I12" s="29"/>
      <c r="J12" s="29"/>
      <c r="K12" s="29"/>
      <c r="L12" s="29"/>
      <c r="N12" s="7"/>
      <c r="O12" s="7"/>
      <c r="P12" s="7"/>
      <c r="R12" s="5"/>
      <c r="S12" s="7"/>
      <c r="T12" s="20"/>
    </row>
    <row r="13" spans="1:20" ht="15" customHeight="1" x14ac:dyDescent="0.35">
      <c r="A13" s="24" t="s">
        <v>11</v>
      </c>
      <c r="B13" s="25">
        <v>24.8</v>
      </c>
      <c r="C13" s="25">
        <v>0</v>
      </c>
      <c r="D13" s="25">
        <v>29.4</v>
      </c>
      <c r="E13" s="26">
        <f t="shared" si="2"/>
        <v>4.5999999999999979</v>
      </c>
      <c r="F13" s="27">
        <f t="shared" si="1"/>
        <v>0.18548387096774185</v>
      </c>
      <c r="I13" s="29"/>
      <c r="J13" s="29"/>
      <c r="K13" s="29"/>
      <c r="L13" s="29"/>
      <c r="N13" s="7"/>
      <c r="O13" s="7"/>
      <c r="P13" s="7"/>
      <c r="R13" s="9"/>
      <c r="S13" s="11"/>
    </row>
    <row r="14" spans="1:20" ht="16.05" customHeight="1" x14ac:dyDescent="0.35">
      <c r="A14" s="14" t="s">
        <v>13</v>
      </c>
      <c r="B14" s="15">
        <f>SUM(B15:B17)</f>
        <v>217.69</v>
      </c>
      <c r="C14" s="15">
        <f t="shared" ref="C14:D14" si="4">SUM(C15:C17)</f>
        <v>0</v>
      </c>
      <c r="D14" s="15">
        <f t="shared" si="4"/>
        <v>218.25</v>
      </c>
      <c r="E14" s="16">
        <f t="shared" si="2"/>
        <v>0.56000000000000227</v>
      </c>
      <c r="F14" s="17">
        <f t="shared" si="1"/>
        <v>2.5724654324957613E-3</v>
      </c>
      <c r="I14" s="29"/>
      <c r="J14" s="29"/>
      <c r="K14" s="29"/>
      <c r="L14" s="29"/>
      <c r="N14" s="19"/>
      <c r="O14" s="19"/>
      <c r="P14" s="19"/>
      <c r="R14" s="5"/>
      <c r="S14" s="7"/>
      <c r="T14" s="20"/>
    </row>
    <row r="15" spans="1:20" ht="15" customHeight="1" x14ac:dyDescent="0.35">
      <c r="A15" s="5" t="s">
        <v>9</v>
      </c>
      <c r="B15" s="21">
        <v>202.59</v>
      </c>
      <c r="C15" s="21">
        <v>0</v>
      </c>
      <c r="D15" s="21">
        <f>201.25+3.9</f>
        <v>205.15</v>
      </c>
      <c r="E15" s="22">
        <f t="shared" si="2"/>
        <v>2.5600000000000023</v>
      </c>
      <c r="F15" s="23">
        <f t="shared" si="1"/>
        <v>1.2636359149020199E-2</v>
      </c>
      <c r="I15" s="29"/>
      <c r="J15" s="29"/>
      <c r="K15" s="29"/>
      <c r="L15" s="29"/>
      <c r="N15" s="7"/>
      <c r="O15" s="7"/>
      <c r="P15" s="7"/>
      <c r="R15" s="5"/>
      <c r="S15" s="7"/>
      <c r="T15" s="20"/>
    </row>
    <row r="16" spans="1:20" ht="15" customHeight="1" x14ac:dyDescent="0.35">
      <c r="A16" s="5" t="s">
        <v>10</v>
      </c>
      <c r="B16" s="21">
        <v>13.1</v>
      </c>
      <c r="C16" s="21">
        <v>0</v>
      </c>
      <c r="D16" s="21">
        <v>11.1</v>
      </c>
      <c r="E16" s="22">
        <f t="shared" si="2"/>
        <v>-2</v>
      </c>
      <c r="F16" s="23">
        <f t="shared" si="1"/>
        <v>-0.15267175572519084</v>
      </c>
      <c r="I16" s="29"/>
      <c r="J16" s="29"/>
      <c r="K16" s="29"/>
      <c r="L16" s="29"/>
      <c r="N16" s="7"/>
      <c r="O16" s="7"/>
      <c r="P16" s="7"/>
      <c r="R16" s="5"/>
      <c r="S16" s="7"/>
      <c r="T16" s="20"/>
    </row>
    <row r="17" spans="1:20" ht="15" customHeight="1" x14ac:dyDescent="0.35">
      <c r="A17" s="24" t="s">
        <v>11</v>
      </c>
      <c r="B17" s="25">
        <v>2</v>
      </c>
      <c r="C17" s="25">
        <v>0</v>
      </c>
      <c r="D17" s="25">
        <v>2</v>
      </c>
      <c r="E17" s="26">
        <f t="shared" si="2"/>
        <v>0</v>
      </c>
      <c r="F17" s="27">
        <f t="shared" si="1"/>
        <v>0</v>
      </c>
      <c r="I17" s="29"/>
      <c r="J17" s="29"/>
      <c r="K17" s="29"/>
      <c r="L17" s="29"/>
      <c r="N17" s="7"/>
      <c r="O17" s="7"/>
      <c r="P17" s="7"/>
      <c r="R17" s="9"/>
      <c r="S17" s="11"/>
    </row>
    <row r="18" spans="1:20" ht="16.05" customHeight="1" x14ac:dyDescent="0.35">
      <c r="A18" s="14" t="s">
        <v>14</v>
      </c>
      <c r="B18" s="15">
        <f>SUM(B19:B21)</f>
        <v>123.30000000000001</v>
      </c>
      <c r="C18" s="15">
        <f t="shared" ref="C18:D18" si="5">SUM(C19:C21)</f>
        <v>0</v>
      </c>
      <c r="D18" s="15">
        <f t="shared" si="5"/>
        <v>123.30000000000001</v>
      </c>
      <c r="E18" s="16">
        <f t="shared" si="2"/>
        <v>0</v>
      </c>
      <c r="F18" s="17">
        <f t="shared" si="1"/>
        <v>0</v>
      </c>
      <c r="I18" s="29"/>
      <c r="J18" s="29"/>
      <c r="K18" s="29"/>
      <c r="L18" s="29"/>
      <c r="N18" s="19"/>
      <c r="O18" s="19"/>
      <c r="P18" s="19"/>
      <c r="R18" s="5"/>
      <c r="S18" s="7"/>
      <c r="T18" s="20"/>
    </row>
    <row r="19" spans="1:20" ht="15" customHeight="1" x14ac:dyDescent="0.35">
      <c r="A19" s="5" t="s">
        <v>9</v>
      </c>
      <c r="B19" s="21">
        <v>111.4</v>
      </c>
      <c r="C19" s="21">
        <v>0</v>
      </c>
      <c r="D19" s="21">
        <f>107.95+0.9</f>
        <v>108.85000000000001</v>
      </c>
      <c r="E19" s="22">
        <f t="shared" si="2"/>
        <v>-2.5499999999999972</v>
      </c>
      <c r="F19" s="23">
        <f t="shared" si="1"/>
        <v>-2.2890484739676812E-2</v>
      </c>
      <c r="I19" s="29"/>
      <c r="J19" s="29"/>
      <c r="K19" s="29"/>
      <c r="L19" s="29"/>
      <c r="N19" s="7"/>
      <c r="O19" s="7"/>
      <c r="P19" s="7"/>
      <c r="R19" s="5"/>
      <c r="S19" s="7"/>
      <c r="T19" s="20"/>
    </row>
    <row r="20" spans="1:20" ht="15" customHeight="1" x14ac:dyDescent="0.35">
      <c r="A20" s="5" t="s">
        <v>10</v>
      </c>
      <c r="B20" s="21">
        <v>1</v>
      </c>
      <c r="C20" s="21">
        <v>0</v>
      </c>
      <c r="D20" s="21">
        <v>1.5</v>
      </c>
      <c r="E20" s="22">
        <f t="shared" si="2"/>
        <v>0.5</v>
      </c>
      <c r="F20" s="23">
        <f t="shared" si="1"/>
        <v>0.5</v>
      </c>
      <c r="I20" s="29"/>
      <c r="J20" s="29"/>
      <c r="K20" s="29"/>
      <c r="L20" s="29"/>
      <c r="N20" s="7"/>
      <c r="O20" s="7"/>
      <c r="P20" s="7"/>
      <c r="R20" s="5"/>
      <c r="S20" s="7"/>
      <c r="T20" s="20"/>
    </row>
    <row r="21" spans="1:20" ht="15" customHeight="1" x14ac:dyDescent="0.35">
      <c r="A21" s="24" t="s">
        <v>11</v>
      </c>
      <c r="B21" s="25">
        <v>10.9</v>
      </c>
      <c r="C21" s="25">
        <v>0</v>
      </c>
      <c r="D21" s="25">
        <v>12.95</v>
      </c>
      <c r="E21" s="26">
        <f t="shared" si="2"/>
        <v>2.0499999999999989</v>
      </c>
      <c r="F21" s="27">
        <f t="shared" si="1"/>
        <v>0.18807339449541274</v>
      </c>
      <c r="I21" s="29"/>
      <c r="J21" s="29"/>
      <c r="K21" s="29"/>
      <c r="L21" s="29"/>
      <c r="N21" s="7"/>
      <c r="O21" s="7"/>
      <c r="P21" s="7"/>
      <c r="R21" s="9"/>
      <c r="S21" s="11"/>
    </row>
    <row r="22" spans="1:20" ht="16.05" customHeight="1" x14ac:dyDescent="0.35">
      <c r="A22" s="14" t="s">
        <v>15</v>
      </c>
      <c r="B22" s="15">
        <f t="shared" ref="B22:C22" si="6">SUM(B23:B25)</f>
        <v>249.19</v>
      </c>
      <c r="C22" s="15">
        <f t="shared" si="6"/>
        <v>0</v>
      </c>
      <c r="D22" s="15">
        <f>SUM(D23:D25)</f>
        <v>279.19</v>
      </c>
      <c r="E22" s="16">
        <f t="shared" si="2"/>
        <v>30</v>
      </c>
      <c r="F22" s="17">
        <f t="shared" si="1"/>
        <v>0.12039006380673382</v>
      </c>
      <c r="I22" s="29"/>
      <c r="J22" s="18"/>
      <c r="K22" s="29"/>
      <c r="L22" s="29"/>
      <c r="N22" s="19"/>
      <c r="O22" s="19"/>
      <c r="P22" s="19"/>
      <c r="R22" s="5"/>
      <c r="S22" s="7"/>
      <c r="T22" s="20"/>
    </row>
    <row r="23" spans="1:20" ht="15" customHeight="1" x14ac:dyDescent="0.35">
      <c r="A23" s="5" t="s">
        <v>9</v>
      </c>
      <c r="B23" s="21">
        <v>75.09</v>
      </c>
      <c r="C23" s="21">
        <v>0</v>
      </c>
      <c r="D23" s="21">
        <f>90.5+5.2+0.07</f>
        <v>95.77</v>
      </c>
      <c r="E23" s="22">
        <f t="shared" si="2"/>
        <v>20.679999999999993</v>
      </c>
      <c r="F23" s="23">
        <f t="shared" si="1"/>
        <v>0.27540284991343711</v>
      </c>
      <c r="I23" s="29"/>
      <c r="J23" s="29"/>
      <c r="K23" s="29"/>
      <c r="L23" s="29"/>
      <c r="N23" s="7"/>
      <c r="O23" s="7"/>
      <c r="P23" s="7"/>
      <c r="R23" s="5"/>
      <c r="S23" s="7"/>
      <c r="T23" s="20"/>
    </row>
    <row r="24" spans="1:20" ht="15" customHeight="1" x14ac:dyDescent="0.35">
      <c r="A24" s="5" t="s">
        <v>10</v>
      </c>
      <c r="B24" s="21">
        <v>22.3</v>
      </c>
      <c r="C24" s="21">
        <v>0</v>
      </c>
      <c r="D24" s="21">
        <v>22.3</v>
      </c>
      <c r="E24" s="22">
        <f t="shared" si="2"/>
        <v>0</v>
      </c>
      <c r="F24" s="23">
        <f t="shared" si="1"/>
        <v>0</v>
      </c>
      <c r="I24" s="29"/>
      <c r="J24" s="29"/>
      <c r="K24" s="29"/>
      <c r="L24" s="29"/>
      <c r="N24" s="7"/>
      <c r="O24" s="7"/>
      <c r="P24" s="7"/>
      <c r="R24" s="5"/>
      <c r="S24" s="7"/>
      <c r="T24" s="20"/>
    </row>
    <row r="25" spans="1:20" ht="15" customHeight="1" thickBot="1" x14ac:dyDescent="0.4">
      <c r="A25" s="30" t="s">
        <v>11</v>
      </c>
      <c r="B25" s="31">
        <v>151.80000000000001</v>
      </c>
      <c r="C25" s="31">
        <v>0</v>
      </c>
      <c r="D25" s="31">
        <v>161.12</v>
      </c>
      <c r="E25" s="32">
        <f t="shared" si="2"/>
        <v>9.3199999999999932</v>
      </c>
      <c r="F25" s="33">
        <f t="shared" si="1"/>
        <v>6.1396574440052649E-2</v>
      </c>
      <c r="I25" s="29"/>
      <c r="J25" s="29"/>
      <c r="K25" s="29"/>
      <c r="L25" s="29"/>
      <c r="N25" s="7"/>
      <c r="O25" s="7"/>
      <c r="P25" s="7"/>
    </row>
    <row r="26" spans="1:20" ht="73.8" x14ac:dyDescent="0.35">
      <c r="A26" s="35" t="s">
        <v>16</v>
      </c>
      <c r="B26" s="36"/>
      <c r="C26" s="36"/>
      <c r="D26" s="36"/>
      <c r="E26" s="36"/>
      <c r="F26" s="36"/>
      <c r="I26" s="29"/>
      <c r="J26" s="29"/>
      <c r="K26" s="29"/>
      <c r="L26" s="29"/>
    </row>
  </sheetData>
  <mergeCells count="6">
    <mergeCell ref="A1:F1"/>
    <mergeCell ref="A2:F2"/>
    <mergeCell ref="B3:B5"/>
    <mergeCell ref="C3:C5"/>
    <mergeCell ref="D3:D5"/>
    <mergeCell ref="E3:F4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:D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Divisions</vt:lpstr>
      <vt:lpstr>Divisions!Print_Area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CISE Division Funding by Category</dc:title>
  <dc:creator>NSF CFO</dc:creator>
  <cp:keywords>CISE Division Funding by Category</cp:keywords>
  <cp:lastModifiedBy>Gary Luethke - VSG</cp:lastModifiedBy>
  <dcterms:created xsi:type="dcterms:W3CDTF">2024-03-11T19:09:47Z</dcterms:created>
  <dcterms:modified xsi:type="dcterms:W3CDTF">2024-04-06T13:18:24Z</dcterms:modified>
  <cp:category>CISE Division Funding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784ba2fe-510b-4a4f-b4bd-b80240668e79</vt:lpwstr>
  </property>
  <property fmtid="{D5CDD505-2E9C-101B-9397-08002B2CF9AE}" pid="3" name="ContainsCUI">
    <vt:lpwstr>No</vt:lpwstr>
  </property>
</Properties>
</file>