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7" documentId="13_ncr:1_{D8D21ED1-231B-4D2D-84EB-2CAC34018B44}" xr6:coauthVersionLast="47" xr6:coauthVersionMax="47" xr10:uidLastSave="{6A574649-41E4-4264-A47E-8C00CDB680EA}"/>
  <bookViews>
    <workbookView xWindow="-108" yWindow="-108" windowWidth="23256" windowHeight="12576" tabRatio="875" xr2:uid="{2F0BD3C3-3DED-41D9-8C37-0B9F1CC0C743}"/>
  </bookViews>
  <sheets>
    <sheet name="Major Facilitie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6" l="1"/>
  <c r="F7" i="6"/>
  <c r="F19" i="6" l="1"/>
  <c r="G19" i="6" s="1"/>
  <c r="F18" i="6"/>
  <c r="G18" i="6" s="1"/>
  <c r="F17" i="6"/>
  <c r="G17" i="6" s="1"/>
  <c r="F15" i="6"/>
  <c r="G15" i="6" s="1"/>
  <c r="F14" i="6"/>
  <c r="G14" i="6" s="1"/>
  <c r="F12" i="6"/>
  <c r="G12" i="6" s="1"/>
  <c r="F11" i="6"/>
  <c r="G11" i="6" s="1"/>
  <c r="F9" i="6"/>
  <c r="G9" i="6" s="1"/>
  <c r="F8" i="6"/>
  <c r="G8" i="6" s="1"/>
  <c r="G7" i="6"/>
  <c r="F6" i="6"/>
  <c r="G6" i="6" s="1"/>
  <c r="F5" i="6"/>
  <c r="E20" i="6"/>
  <c r="D20" i="6"/>
  <c r="E16" i="6"/>
  <c r="C16" i="6"/>
  <c r="E13" i="6"/>
  <c r="C13" i="6"/>
  <c r="F13" i="6" s="1"/>
  <c r="G13" i="6" s="1"/>
  <c r="E10" i="6"/>
  <c r="C10" i="6"/>
  <c r="F10" i="6" s="1"/>
  <c r="G10" i="6" s="1"/>
  <c r="F16" i="6" l="1"/>
  <c r="G16" i="6" s="1"/>
  <c r="C20" i="6"/>
  <c r="F20" i="6" s="1"/>
  <c r="G20" i="6" s="1"/>
</calcChain>
</file>

<file path=xl/sharedStrings.xml><?xml version="1.0" encoding="utf-8"?>
<sst xmlns="http://schemas.openxmlformats.org/spreadsheetml/2006/main" count="36" uniqueCount="31">
  <si>
    <t>(Dollars in Millions)</t>
  </si>
  <si>
    <t>Amount</t>
  </si>
  <si>
    <t>Percent</t>
  </si>
  <si>
    <t>Total</t>
  </si>
  <si>
    <t>FY 2025
Request</t>
  </si>
  <si>
    <t>Division</t>
  </si>
  <si>
    <t>DMR</t>
  </si>
  <si>
    <t>PHY</t>
  </si>
  <si>
    <t>MPS Funding for Major Facilities</t>
  </si>
  <si>
    <r>
      <t xml:space="preserve">Green Bank Observatory (GBO) </t>
    </r>
    <r>
      <rPr>
        <vertAlign val="superscript"/>
        <sz val="9"/>
        <rFont val="Open Sans"/>
      </rPr>
      <t>1</t>
    </r>
  </si>
  <si>
    <t>AST</t>
  </si>
  <si>
    <t>IceCube Neutrino Observatory (ICNO)</t>
  </si>
  <si>
    <t xml:space="preserve">Large Hadron Collider (LHC) </t>
  </si>
  <si>
    <t>Laser Interferometer Gravitational Wave Observatory (LIGO)</t>
  </si>
  <si>
    <t>National Radio Astronomy Observatory (NRAO)</t>
  </si>
  <si>
    <t>National Solar Observatory (NSO)</t>
  </si>
  <si>
    <t>Vera C. Rubin Observatory O&amp;M</t>
  </si>
  <si>
    <t>FY 2024
(TBD)</t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</si>
  <si>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  <family val="2"/>
      </rPr>
      <t xml:space="preserve"> FY 2023 includes funding for repairs and maintenance beyond regular O&amp;M.</t>
    </r>
  </si>
  <si>
    <r>
      <t>National High Magnetic Field Laboratory (NHMFL)</t>
    </r>
    <r>
      <rPr>
        <vertAlign val="superscript"/>
        <sz val="9"/>
        <rFont val="Open Sans"/>
      </rPr>
      <t>1</t>
    </r>
  </si>
  <si>
    <t>NSO O&amp;M</t>
  </si>
  <si>
    <t>NSF National Optical-Infrared Astronomy Research Laboratory (NOIRLab)</t>
  </si>
  <si>
    <r>
      <t>NRAO O&amp;M</t>
    </r>
    <r>
      <rPr>
        <vertAlign val="superscript"/>
        <sz val="8"/>
        <color theme="1"/>
        <rFont val="Open Sans"/>
      </rPr>
      <t>1,2</t>
    </r>
  </si>
  <si>
    <r>
      <t>NOIRLab O&amp;M (Mid-Scale Observatories &amp; Community Science and Data Center)</t>
    </r>
    <r>
      <rPr>
        <vertAlign val="superscript"/>
        <sz val="8"/>
        <color theme="1"/>
        <rFont val="Open Sans"/>
      </rPr>
      <t>1,3</t>
    </r>
  </si>
  <si>
    <t>Change over
FY 2023 Base Plan</t>
  </si>
  <si>
    <t>FY 2023
Base
Plan</t>
  </si>
  <si>
    <t>Atacama Large Millimeter Array (ALMA) O&amp;M</t>
  </si>
  <si>
    <r>
      <t>Daniel K. Inouye Solar Telescope (DKIST) O&amp;M</t>
    </r>
    <r>
      <rPr>
        <vertAlign val="superscript"/>
        <sz val="8"/>
        <color theme="1"/>
        <rFont val="Open Sans"/>
      </rPr>
      <t>1</t>
    </r>
  </si>
  <si>
    <t>Gemini Observatory O&amp;M</t>
  </si>
  <si>
    <r>
      <rPr>
        <vertAlign val="superscript"/>
        <sz val="8"/>
        <color theme="1"/>
        <rFont val="Open Sans"/>
      </rPr>
      <t>3</t>
    </r>
    <r>
      <rPr>
        <sz val="8"/>
        <color theme="1"/>
        <rFont val="Open Sans"/>
        <family val="2"/>
      </rPr>
      <t xml:space="preserve"> Includes support for the Windows on the Universe Center for Astronomy Outreach, ongoing activities at the WIYN telescope, and potential future participation in the U.S. Extremely Large Telescope program.</t>
    </r>
  </si>
  <si>
    <r>
      <rPr>
        <vertAlign val="superscript"/>
        <sz val="8"/>
        <color theme="1"/>
        <rFont val="Open Sans"/>
      </rPr>
      <t>2</t>
    </r>
    <r>
      <rPr>
        <sz val="8"/>
        <color theme="1"/>
        <rFont val="Open Sans"/>
        <family val="2"/>
      </rPr>
      <t xml:space="preserve"> Includes funding for VLBA ($3.43 million per year), as well as funding for the ngVLA program office.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</si>
</sst>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1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9"/>
      <color rgb="FFFF0000"/>
      <name val="Open Sans"/>
      <family val="2"/>
    </font>
    <font>
      <sz val="8"/>
      <color theme="1"/>
      <name val="Open Sans"/>
      <family val="2"/>
    </font>
    <font>
      <b/>
      <sz val="9"/>
      <name val="Open Sans"/>
      <family val="2"/>
    </font>
    <font>
      <sz val="9"/>
      <name val="Open Sans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vertAlign val="superscript"/>
      <sz val="9"/>
      <name val="Open Sans"/>
    </font>
    <font>
      <vertAlign val="superscript"/>
      <sz val="8"/>
      <color theme="1"/>
      <name val="Open Sans"/>
    </font>
    <font>
      <sz val="8"/>
      <color theme="1"/>
      <name val="Open Sans"/>
    </font>
    <font>
      <sz val="9"/>
      <color theme="1"/>
      <name val="Open Sans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Alignment="1">
      <alignment horizontal="right"/>
    </xf>
    <xf numFmtId="0" fontId="3" fillId="0" borderId="0" xfId="0" applyFont="1" applyAlignment="1" applyProtection="1">
      <alignment vertical="top"/>
      <protection locked="0"/>
    </xf>
    <xf numFmtId="164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0" fontId="4" fillId="0" borderId="4" xfId="0" applyFont="1" applyBorder="1" applyAlignment="1" applyProtection="1">
      <alignment vertical="top"/>
      <protection locked="0"/>
    </xf>
    <xf numFmtId="164" fontId="4" fillId="0" borderId="4" xfId="0" applyNumberFormat="1" applyFont="1" applyBorder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0" borderId="6" xfId="0" applyFont="1" applyBorder="1" applyAlignment="1" applyProtection="1">
      <alignment horizontal="center" vertical="top"/>
      <protection locked="0"/>
    </xf>
    <xf numFmtId="0" fontId="4" fillId="0" borderId="9" xfId="0" applyFont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6" fillId="0" borderId="0" xfId="0" applyFont="1" applyAlignment="1">
      <alignment horizontal="left" vertical="center"/>
    </xf>
    <xf numFmtId="9" fontId="6" fillId="0" borderId="0" xfId="3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 wrapText="1"/>
    </xf>
    <xf numFmtId="0" fontId="13" fillId="0" borderId="10" xfId="0" applyFont="1" applyBorder="1" applyAlignment="1" applyProtection="1">
      <alignment horizontal="left" vertical="top" indent="1"/>
      <protection locked="0"/>
    </xf>
    <xf numFmtId="0" fontId="13" fillId="0" borderId="6" xfId="0" applyFont="1" applyBorder="1" applyAlignment="1" applyProtection="1">
      <alignment horizontal="center" vertical="top"/>
      <protection locked="0"/>
    </xf>
    <xf numFmtId="166" fontId="13" fillId="0" borderId="0" xfId="0" applyNumberFormat="1" applyFont="1" applyAlignment="1" applyProtection="1">
      <alignment horizontal="right" vertical="top"/>
      <protection locked="0"/>
    </xf>
    <xf numFmtId="0" fontId="13" fillId="0" borderId="11" xfId="0" applyFont="1" applyBorder="1" applyAlignment="1" applyProtection="1">
      <alignment horizontal="left" vertical="top" indent="1"/>
      <protection locked="0"/>
    </xf>
    <xf numFmtId="0" fontId="13" fillId="0" borderId="7" xfId="0" applyFont="1" applyBorder="1" applyAlignment="1" applyProtection="1">
      <alignment horizontal="center" vertical="top"/>
      <protection locked="0"/>
    </xf>
    <xf numFmtId="0" fontId="3" fillId="0" borderId="11" xfId="0" applyFont="1" applyBorder="1" applyProtection="1">
      <protection locked="0"/>
    </xf>
    <xf numFmtId="165" fontId="3" fillId="0" borderId="0" xfId="0" applyNumberFormat="1" applyFont="1" applyAlignment="1" applyProtection="1">
      <alignment horizontal="right" vertical="top"/>
      <protection locked="0"/>
    </xf>
    <xf numFmtId="165" fontId="13" fillId="0" borderId="0" xfId="0" applyNumberFormat="1" applyFont="1" applyAlignment="1" applyProtection="1">
      <alignment horizontal="right" vertical="top"/>
      <protection locked="0"/>
    </xf>
    <xf numFmtId="165" fontId="4" fillId="0" borderId="4" xfId="0" applyNumberFormat="1" applyFont="1" applyBorder="1" applyAlignment="1" applyProtection="1">
      <alignment horizontal="right" vertical="top"/>
      <protection locked="0"/>
    </xf>
    <xf numFmtId="164" fontId="14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1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</cellXfs>
  <cellStyles count="4">
    <cellStyle name="Normal" xfId="0" builtinId="0"/>
    <cellStyle name="Normal 2" xfId="1" xr:uid="{065E737D-DB1B-49C5-8ACD-0DA4DC9165BE}"/>
    <cellStyle name="Percent" xfId="3" builtinId="5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970CB-6558-4C59-AF41-AAAADA86EAC4}">
  <dimension ref="A1:L26"/>
  <sheetViews>
    <sheetView showGridLines="0" tabSelected="1" topLeftCell="A8" zoomScaleNormal="100" workbookViewId="0">
      <selection activeCell="A24" sqref="A24:K24"/>
    </sheetView>
  </sheetViews>
  <sheetFormatPr defaultColWidth="8.5546875" defaultRowHeight="13.5" customHeight="1" x14ac:dyDescent="0.35"/>
  <cols>
    <col min="1" max="1" width="61.88671875" style="2" customWidth="1"/>
    <col min="2" max="2" width="9.21875" style="2" customWidth="1"/>
    <col min="3" max="3" width="9.44140625" style="2" customWidth="1"/>
    <col min="4" max="4" width="10.44140625" style="2" customWidth="1"/>
    <col min="5" max="7" width="9.44140625" style="2" customWidth="1"/>
    <col min="8" max="8" width="8.5546875" style="2"/>
    <col min="9" max="9" width="8.5546875" style="2" customWidth="1"/>
    <col min="10" max="16384" width="8.5546875" style="2"/>
  </cols>
  <sheetData>
    <row r="1" spans="1:11" s="6" customFormat="1" ht="16.05" customHeight="1" x14ac:dyDescent="0.25">
      <c r="A1" s="35" t="s">
        <v>8</v>
      </c>
      <c r="B1" s="35"/>
      <c r="C1" s="35"/>
      <c r="D1" s="35"/>
      <c r="E1" s="35"/>
      <c r="F1" s="35"/>
      <c r="G1" s="35"/>
      <c r="K1" s="15"/>
    </row>
    <row r="2" spans="1:11" s="6" customFormat="1" ht="15" customHeight="1" thickBot="1" x14ac:dyDescent="0.3">
      <c r="A2" s="36" t="s">
        <v>0</v>
      </c>
      <c r="B2" s="36"/>
      <c r="C2" s="36"/>
      <c r="D2" s="36"/>
      <c r="E2" s="36"/>
      <c r="F2" s="36"/>
      <c r="G2" s="36"/>
    </row>
    <row r="3" spans="1:11" s="3" customFormat="1" ht="33.6" customHeight="1" x14ac:dyDescent="0.3">
      <c r="A3" s="4"/>
      <c r="B3" s="41" t="s">
        <v>5</v>
      </c>
      <c r="C3" s="37" t="s">
        <v>25</v>
      </c>
      <c r="D3" s="37" t="s">
        <v>17</v>
      </c>
      <c r="E3" s="37" t="s">
        <v>4</v>
      </c>
      <c r="F3" s="39" t="s">
        <v>24</v>
      </c>
      <c r="G3" s="40"/>
    </row>
    <row r="4" spans="1:11" s="3" customFormat="1" ht="15" customHeight="1" x14ac:dyDescent="0.3">
      <c r="A4" s="28"/>
      <c r="B4" s="42"/>
      <c r="C4" s="38"/>
      <c r="D4" s="38"/>
      <c r="E4" s="38"/>
      <c r="F4" s="5" t="s">
        <v>1</v>
      </c>
      <c r="G4" s="5" t="s">
        <v>2</v>
      </c>
    </row>
    <row r="5" spans="1:11" s="6" customFormat="1" ht="15" customHeight="1" x14ac:dyDescent="0.25">
      <c r="A5" s="21" t="s">
        <v>9</v>
      </c>
      <c r="B5" s="12" t="s">
        <v>10</v>
      </c>
      <c r="C5" s="7">
        <v>10.829999999999998</v>
      </c>
      <c r="D5" s="7">
        <v>0</v>
      </c>
      <c r="E5" s="7">
        <v>9.68</v>
      </c>
      <c r="F5" s="7">
        <f>E5-C5</f>
        <v>-1.1499999999999986</v>
      </c>
      <c r="G5" s="29">
        <f>IFERROR(F5/C5, "N/A")</f>
        <v>-0.10618651892890109</v>
      </c>
    </row>
    <row r="6" spans="1:11" s="6" customFormat="1" ht="15" customHeight="1" x14ac:dyDescent="0.25">
      <c r="A6" s="22" t="s">
        <v>11</v>
      </c>
      <c r="B6" s="13" t="s">
        <v>7</v>
      </c>
      <c r="C6" s="8">
        <v>3.83</v>
      </c>
      <c r="D6" s="7">
        <v>0</v>
      </c>
      <c r="E6" s="8">
        <v>4.08</v>
      </c>
      <c r="F6" s="8">
        <f t="shared" ref="F6:F19" si="0">E6-C6</f>
        <v>0.25</v>
      </c>
      <c r="G6" s="29">
        <f>IFERROR(F6/C6, "N/A")</f>
        <v>6.5274151436031325E-2</v>
      </c>
    </row>
    <row r="7" spans="1:11" s="6" customFormat="1" ht="15" customHeight="1" x14ac:dyDescent="0.25">
      <c r="A7" s="21" t="s">
        <v>12</v>
      </c>
      <c r="B7" s="13" t="s">
        <v>7</v>
      </c>
      <c r="C7" s="8">
        <v>20.5</v>
      </c>
      <c r="D7" s="7">
        <v>0</v>
      </c>
      <c r="E7" s="8">
        <v>20.5</v>
      </c>
      <c r="F7" s="8">
        <f>E7-C7</f>
        <v>0</v>
      </c>
      <c r="G7" s="29">
        <f t="shared" ref="G7:G20" si="1">IFERROR(F7/C7, "N/A")</f>
        <v>0</v>
      </c>
    </row>
    <row r="8" spans="1:11" s="6" customFormat="1" ht="15" customHeight="1" x14ac:dyDescent="0.25">
      <c r="A8" s="21" t="s">
        <v>13</v>
      </c>
      <c r="B8" s="13" t="s">
        <v>7</v>
      </c>
      <c r="C8" s="8">
        <v>45</v>
      </c>
      <c r="D8" s="7">
        <v>0</v>
      </c>
      <c r="E8" s="8">
        <v>49</v>
      </c>
      <c r="F8" s="8">
        <f t="shared" si="0"/>
        <v>4</v>
      </c>
      <c r="G8" s="29">
        <f t="shared" si="1"/>
        <v>8.8888888888888892E-2</v>
      </c>
    </row>
    <row r="9" spans="1:11" s="11" customFormat="1" ht="15" customHeight="1" x14ac:dyDescent="0.25">
      <c r="A9" s="21" t="s">
        <v>19</v>
      </c>
      <c r="B9" s="13" t="s">
        <v>6</v>
      </c>
      <c r="C9" s="8">
        <v>39.909999999999997</v>
      </c>
      <c r="D9" s="7">
        <v>0</v>
      </c>
      <c r="E9" s="8">
        <v>39.130000000000003</v>
      </c>
      <c r="F9" s="8">
        <f t="shared" si="0"/>
        <v>-0.77999999999999403</v>
      </c>
      <c r="G9" s="29">
        <f t="shared" si="1"/>
        <v>-1.9543973941367931E-2</v>
      </c>
    </row>
    <row r="10" spans="1:11" s="11" customFormat="1" ht="15" customHeight="1" x14ac:dyDescent="0.25">
      <c r="A10" s="16" t="s">
        <v>14</v>
      </c>
      <c r="B10" s="13" t="s">
        <v>10</v>
      </c>
      <c r="C10" s="8">
        <f>SUM(C11:C12)</f>
        <v>93.66</v>
      </c>
      <c r="D10" s="7">
        <v>0</v>
      </c>
      <c r="E10" s="8">
        <f>SUM(E11:E12)</f>
        <v>96.710000000000008</v>
      </c>
      <c r="F10" s="8">
        <f t="shared" si="0"/>
        <v>3.0500000000000114</v>
      </c>
      <c r="G10" s="29">
        <f t="shared" si="1"/>
        <v>3.2564595344864528E-2</v>
      </c>
    </row>
    <row r="11" spans="1:11" s="11" customFormat="1" ht="15" customHeight="1" x14ac:dyDescent="0.25">
      <c r="A11" s="23" t="s">
        <v>22</v>
      </c>
      <c r="B11" s="24"/>
      <c r="C11" s="25">
        <v>43.03</v>
      </c>
      <c r="D11" s="7">
        <v>0</v>
      </c>
      <c r="E11" s="25">
        <v>43</v>
      </c>
      <c r="F11" s="25">
        <f t="shared" si="0"/>
        <v>-3.0000000000001137E-2</v>
      </c>
      <c r="G11" s="30">
        <f t="shared" si="1"/>
        <v>-6.9718800836628255E-4</v>
      </c>
    </row>
    <row r="12" spans="1:11" s="11" customFormat="1" ht="15" customHeight="1" x14ac:dyDescent="0.25">
      <c r="A12" s="23" t="s">
        <v>26</v>
      </c>
      <c r="B12" s="24"/>
      <c r="C12" s="25">
        <v>50.63</v>
      </c>
      <c r="D12" s="7">
        <v>0</v>
      </c>
      <c r="E12" s="25">
        <v>53.71</v>
      </c>
      <c r="F12" s="25">
        <f t="shared" si="0"/>
        <v>3.0799999999999983</v>
      </c>
      <c r="G12" s="30">
        <f t="shared" si="1"/>
        <v>6.0833497926130714E-2</v>
      </c>
    </row>
    <row r="13" spans="1:11" s="11" customFormat="1" ht="15" customHeight="1" x14ac:dyDescent="0.25">
      <c r="A13" s="16" t="s">
        <v>15</v>
      </c>
      <c r="B13" s="13" t="s">
        <v>10</v>
      </c>
      <c r="C13" s="8">
        <f>SUM(C14:C15)</f>
        <v>26.56</v>
      </c>
      <c r="D13" s="7">
        <v>0</v>
      </c>
      <c r="E13" s="8">
        <f>SUM(E14:E15)</f>
        <v>34.24</v>
      </c>
      <c r="F13" s="8">
        <f>E13-C13</f>
        <v>7.6800000000000033</v>
      </c>
      <c r="G13" s="29">
        <f t="shared" si="1"/>
        <v>0.28915662650602425</v>
      </c>
    </row>
    <row r="14" spans="1:11" s="11" customFormat="1" ht="15" customHeight="1" x14ac:dyDescent="0.25">
      <c r="A14" s="23" t="s">
        <v>20</v>
      </c>
      <c r="B14" s="24"/>
      <c r="C14" s="25">
        <v>5.88</v>
      </c>
      <c r="D14" s="7">
        <v>0</v>
      </c>
      <c r="E14" s="25">
        <v>6.24</v>
      </c>
      <c r="F14" s="25">
        <f t="shared" si="0"/>
        <v>0.36000000000000032</v>
      </c>
      <c r="G14" s="30">
        <f t="shared" si="1"/>
        <v>6.1224489795918421E-2</v>
      </c>
    </row>
    <row r="15" spans="1:11" s="11" customFormat="1" ht="15" customHeight="1" x14ac:dyDescent="0.25">
      <c r="A15" s="23" t="s">
        <v>27</v>
      </c>
      <c r="B15" s="24"/>
      <c r="C15" s="25">
        <v>20.68</v>
      </c>
      <c r="D15" s="7">
        <v>0</v>
      </c>
      <c r="E15" s="25">
        <v>28</v>
      </c>
      <c r="F15" s="25">
        <f t="shared" si="0"/>
        <v>7.32</v>
      </c>
      <c r="G15" s="30">
        <f t="shared" si="1"/>
        <v>0.35396518375241781</v>
      </c>
    </row>
    <row r="16" spans="1:11" s="11" customFormat="1" ht="15" customHeight="1" x14ac:dyDescent="0.25">
      <c r="A16" s="16" t="s">
        <v>21</v>
      </c>
      <c r="B16" s="13" t="s">
        <v>10</v>
      </c>
      <c r="C16" s="8">
        <f>SUM(C17:C19)</f>
        <v>73.569999999999993</v>
      </c>
      <c r="D16" s="7">
        <v>0</v>
      </c>
      <c r="E16" s="8">
        <f>SUM(E17:E19)</f>
        <v>86.4</v>
      </c>
      <c r="F16" s="8">
        <f t="shared" si="0"/>
        <v>12.830000000000013</v>
      </c>
      <c r="G16" s="29">
        <f t="shared" si="1"/>
        <v>0.17439173576185965</v>
      </c>
    </row>
    <row r="17" spans="1:12" s="11" customFormat="1" ht="15" customHeight="1" x14ac:dyDescent="0.25">
      <c r="A17" s="23" t="s">
        <v>23</v>
      </c>
      <c r="B17" s="24"/>
      <c r="C17" s="25">
        <v>28.49</v>
      </c>
      <c r="D17" s="7">
        <v>0</v>
      </c>
      <c r="E17" s="25">
        <v>24.82</v>
      </c>
      <c r="F17" s="25">
        <f t="shared" si="0"/>
        <v>-3.6699999999999982</v>
      </c>
      <c r="G17" s="30">
        <f t="shared" si="1"/>
        <v>-0.12881712881712876</v>
      </c>
    </row>
    <row r="18" spans="1:12" s="11" customFormat="1" ht="15" customHeight="1" x14ac:dyDescent="0.25">
      <c r="A18" s="23" t="s">
        <v>28</v>
      </c>
      <c r="B18" s="24"/>
      <c r="C18" s="25">
        <v>22.98</v>
      </c>
      <c r="D18" s="7">
        <v>0</v>
      </c>
      <c r="E18" s="25">
        <v>25.49</v>
      </c>
      <c r="F18" s="25">
        <f t="shared" si="0"/>
        <v>2.509999999999998</v>
      </c>
      <c r="G18" s="30">
        <f t="shared" si="1"/>
        <v>0.10922541340295901</v>
      </c>
    </row>
    <row r="19" spans="1:12" s="6" customFormat="1" ht="15" customHeight="1" x14ac:dyDescent="0.25">
      <c r="A19" s="26" t="s">
        <v>16</v>
      </c>
      <c r="B19" s="27"/>
      <c r="C19" s="25">
        <v>22.1</v>
      </c>
      <c r="D19" s="32">
        <v>0</v>
      </c>
      <c r="E19" s="25">
        <v>36.090000000000003</v>
      </c>
      <c r="F19" s="25">
        <f t="shared" si="0"/>
        <v>13.990000000000002</v>
      </c>
      <c r="G19" s="30">
        <f t="shared" si="1"/>
        <v>0.63303167420814488</v>
      </c>
    </row>
    <row r="20" spans="1:12" s="6" customFormat="1" ht="16.05" customHeight="1" thickBot="1" x14ac:dyDescent="0.3">
      <c r="A20" s="9" t="s">
        <v>3</v>
      </c>
      <c r="B20" s="14"/>
      <c r="C20" s="10">
        <f>SUM(C5:C10,C13,C16)</f>
        <v>313.86</v>
      </c>
      <c r="D20" s="10">
        <f>SUM(D5:D10,D13,D16)</f>
        <v>0</v>
      </c>
      <c r="E20" s="10">
        <f>SUM(E5:E10,E13,E16)</f>
        <v>339.74</v>
      </c>
      <c r="F20" s="10">
        <f>E20-C20</f>
        <v>25.879999999999995</v>
      </c>
      <c r="G20" s="31">
        <f t="shared" si="1"/>
        <v>8.2457146498438771E-2</v>
      </c>
    </row>
    <row r="21" spans="1:12" s="19" customFormat="1" ht="13.2" x14ac:dyDescent="0.25">
      <c r="A21" s="43" t="s">
        <v>18</v>
      </c>
      <c r="B21" s="44"/>
      <c r="C21" s="44"/>
      <c r="D21" s="44"/>
      <c r="E21" s="44"/>
      <c r="F21" s="44"/>
      <c r="G21" s="44"/>
      <c r="H21" s="17"/>
      <c r="I21" s="17"/>
      <c r="J21" s="17"/>
      <c r="K21" s="17"/>
      <c r="L21" s="18"/>
    </row>
    <row r="22" spans="1:12" s="1" customFormat="1" ht="25.2" x14ac:dyDescent="0.25">
      <c r="A22" s="33" t="s">
        <v>30</v>
      </c>
      <c r="B22" s="45"/>
      <c r="C22" s="45"/>
      <c r="D22" s="45"/>
      <c r="E22" s="45"/>
      <c r="F22" s="45"/>
      <c r="G22" s="45"/>
    </row>
    <row r="23" spans="1:12" s="1" customFormat="1" ht="37.200000000000003" x14ac:dyDescent="0.25">
      <c r="A23" s="33" t="s">
        <v>29</v>
      </c>
      <c r="B23" s="33"/>
      <c r="C23" s="33"/>
      <c r="D23" s="33"/>
      <c r="E23" s="33"/>
      <c r="F23" s="33"/>
      <c r="G23" s="33"/>
      <c r="H23" s="20"/>
      <c r="I23" s="20"/>
      <c r="J23" s="20"/>
      <c r="K23" s="20"/>
    </row>
    <row r="24" spans="1:12" s="1" customFormat="1" ht="13.5" customHeight="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1:12" s="1" customFormat="1" ht="15" customHeight="1" x14ac:dyDescent="0.25">
      <c r="A25" s="17"/>
      <c r="B25" s="17"/>
      <c r="C25" s="17"/>
      <c r="D25" s="17"/>
      <c r="E25" s="17"/>
      <c r="F25" s="17"/>
      <c r="G25" s="17"/>
    </row>
    <row r="26" spans="1:12" s="1" customFormat="1" ht="26.1" customHeight="1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</row>
  </sheetData>
  <mergeCells count="8">
    <mergeCell ref="A26:K26"/>
    <mergeCell ref="A1:G1"/>
    <mergeCell ref="A2:G2"/>
    <mergeCell ref="D3:D4"/>
    <mergeCell ref="E3:E4"/>
    <mergeCell ref="F3:G3"/>
    <mergeCell ref="C3:C4"/>
    <mergeCell ref="B3:B4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C10:C20 E5:G20 D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WNNNYYRNKDVH-1321847565-6055</_dlc_DocId>
    <_dlc_DocIdUrl xmlns="7c075b91-a788-4f5b-9c4e-5392c92c7fe8">
      <Url>https://collaboration.inside.nsf.gov/bfa/Budget/BDPlanning/BPLG/_layouts/15/DocIdRedir.aspx?ID=WNNNYYRNKDVH-1321847565-6055</Url>
      <Description>WNNNYYRNKDVH-1321847565-6055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02BE80-0922-4612-BB33-56C8D97A4CC8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e257d72b-1bc7-45e7-84d8-ca60afca657e"/>
    <ds:schemaRef ds:uri="7c075b91-a788-4f5b-9c4e-5392c92c7fe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492347-88D7-4547-8A25-2F23F9C63B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93FFB7-0DB8-4E6B-ADD8-61D7B2DEA2C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Major Facilities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MPS Funding for Major Facilities</dc:title>
  <dc:subject>FY 2022 Budget Request</dc:subject>
  <dc:creator>NSF CFO</dc:creator>
  <cp:keywords>MPS Funding for Major Facilities</cp:keywords>
  <dc:description/>
  <cp:lastModifiedBy>Gary Luethke - VSG</cp:lastModifiedBy>
  <cp:revision/>
  <dcterms:created xsi:type="dcterms:W3CDTF">2018-11-16T16:51:05Z</dcterms:created>
  <dcterms:modified xsi:type="dcterms:W3CDTF">2024-04-06T13:32:01Z</dcterms:modified>
  <cp:category>MPS Funding for Major Facilities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414829c1-6901-484a-8fec-c1fea8457efa</vt:lpwstr>
  </property>
  <property fmtid="{D5CDD505-2E9C-101B-9397-08002B2CF9AE}" pid="4" name="TitusGUID">
    <vt:lpwstr>fd63b7f2-9510-4428-b85c-b1a7fac4e0c2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</Properties>
</file>