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57CF5951-18FE-41DE-BBBA-E6F86B6B57A5}" xr6:coauthVersionLast="47" xr6:coauthVersionMax="47" xr10:uidLastSave="{9CC3E347-45ED-41F4-9EDC-94438270FD00}"/>
  <bookViews>
    <workbookView xWindow="-108" yWindow="-108" windowWidth="23256" windowHeight="12576" xr2:uid="{2CB71C60-16F4-4E63-8117-0BE3BFC436E4}"/>
  </bookViews>
  <sheets>
    <sheet name="Division" sheetId="1" r:id="rId1"/>
  </sheets>
  <definedNames>
    <definedName name="_xlnm.Print_Area" localSheetId="0">Division!$A$1:$F$19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B19" i="1"/>
  <c r="B18" i="1" s="1"/>
  <c r="D18" i="1"/>
  <c r="E18" i="1" s="1"/>
  <c r="C18" i="1"/>
  <c r="F17" i="1"/>
  <c r="E17" i="1"/>
  <c r="B16" i="1"/>
  <c r="D15" i="1"/>
  <c r="E15" i="1" s="1"/>
  <c r="B15" i="1"/>
  <c r="D14" i="1"/>
  <c r="E14" i="1" s="1"/>
  <c r="C14" i="1"/>
  <c r="B14" i="1"/>
  <c r="F14" i="1" s="1"/>
  <c r="F13" i="1"/>
  <c r="E13" i="1"/>
  <c r="F12" i="1"/>
  <c r="E12" i="1"/>
  <c r="D11" i="1"/>
  <c r="E11" i="1" s="1"/>
  <c r="B11" i="1"/>
  <c r="F11" i="1" s="1"/>
  <c r="D10" i="1"/>
  <c r="C10" i="1"/>
  <c r="E9" i="1"/>
  <c r="F9" i="1" s="1"/>
  <c r="F8" i="1"/>
  <c r="E8" i="1"/>
  <c r="E7" i="1"/>
  <c r="F7" i="1" s="1"/>
  <c r="D7" i="1"/>
  <c r="B7" i="1"/>
  <c r="D6" i="1"/>
  <c r="E6" i="1" s="1"/>
  <c r="C6" i="1"/>
  <c r="B6" i="1"/>
  <c r="F6" i="1" s="1"/>
  <c r="F18" i="1" l="1"/>
  <c r="F15" i="1"/>
  <c r="E16" i="1"/>
  <c r="F16" i="1" s="1"/>
  <c r="B10" i="1"/>
  <c r="E10" i="1" l="1"/>
  <c r="F10" i="1" s="1"/>
</calcChain>
</file>

<file path=xl/sharedStrings.xml><?xml version="1.0" encoding="utf-8"?>
<sst xmlns="http://schemas.openxmlformats.org/spreadsheetml/2006/main" count="23" uniqueCount="16">
  <si>
    <t>SBE Division Funding by Category</t>
  </si>
  <si>
    <t>(Dollars in Millions)</t>
  </si>
  <si>
    <r>
      <t>FY 2023 
Base
Plan</t>
    </r>
    <r>
      <rPr>
        <vertAlign val="superscript"/>
        <sz val="9"/>
        <color theme="1"/>
        <rFont val="Open Sans"/>
      </rPr>
      <t>1</t>
    </r>
  </si>
  <si>
    <t>FY 2024
(TBD)</t>
  </si>
  <si>
    <t>FY 2025
Request</t>
  </si>
  <si>
    <t>Change over
FY 2023 Base Plan</t>
  </si>
  <si>
    <t>Amount</t>
  </si>
  <si>
    <t>Percent</t>
  </si>
  <si>
    <t>BCS</t>
  </si>
  <si>
    <t>Research</t>
  </si>
  <si>
    <t>Education</t>
  </si>
  <si>
    <t>Infrastructure</t>
  </si>
  <si>
    <t>SES</t>
  </si>
  <si>
    <t>SMA</t>
  </si>
  <si>
    <t>NCSES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</si>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</sst>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0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>
      <alignment horizontal="right"/>
    </xf>
    <xf numFmtId="0" fontId="2" fillId="0" borderId="4" xfId="0" applyFont="1" applyBorder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4" fillId="0" borderId="0" xfId="0" applyNumberFormat="1" applyFont="1" applyAlignment="1" applyProtection="1">
      <alignment horizontal="right" vertical="top"/>
      <protection locked="0"/>
    </xf>
    <xf numFmtId="166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4" fillId="0" borderId="3" xfId="0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horizontal="right" vertical="top"/>
      <protection locked="0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top"/>
    </xf>
    <xf numFmtId="0" fontId="7" fillId="0" borderId="0" xfId="0" applyFont="1" applyProtection="1">
      <protection locked="0"/>
    </xf>
    <xf numFmtId="0" fontId="8" fillId="0" borderId="2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59392980-5B48-47FA-A581-2B366D8B95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759-186D-4342-B2AD-207408826003}">
  <dimension ref="A1:K20"/>
  <sheetViews>
    <sheetView showGridLines="0" tabSelected="1" workbookViewId="0">
      <selection activeCell="A20" sqref="A20"/>
    </sheetView>
  </sheetViews>
  <sheetFormatPr defaultColWidth="8.5546875" defaultRowHeight="15" x14ac:dyDescent="0.35"/>
  <cols>
    <col min="1" max="1" width="23.5546875" style="19" customWidth="1"/>
    <col min="2" max="6" width="10.21875" style="19" customWidth="1"/>
    <col min="7" max="16384" width="8.5546875" style="19"/>
  </cols>
  <sheetData>
    <row r="1" spans="1:11" s="1" customFormat="1" ht="13.2" x14ac:dyDescent="0.25">
      <c r="A1" s="21" t="s">
        <v>0</v>
      </c>
      <c r="B1" s="21"/>
      <c r="C1" s="21"/>
      <c r="D1" s="21"/>
      <c r="E1" s="21"/>
      <c r="F1" s="21"/>
      <c r="K1" s="2"/>
    </row>
    <row r="2" spans="1:11" s="3" customFormat="1" ht="13.8" thickBot="1" x14ac:dyDescent="0.3">
      <c r="A2" s="22" t="s">
        <v>1</v>
      </c>
      <c r="B2" s="22"/>
      <c r="C2" s="22"/>
      <c r="D2" s="22"/>
      <c r="E2" s="22"/>
      <c r="F2" s="22"/>
    </row>
    <row r="3" spans="1:11" s="3" customFormat="1" ht="15.75" customHeight="1" x14ac:dyDescent="0.25">
      <c r="A3" s="4"/>
      <c r="B3" s="23" t="s">
        <v>2</v>
      </c>
      <c r="C3" s="23" t="s">
        <v>3</v>
      </c>
      <c r="D3" s="26" t="s">
        <v>4</v>
      </c>
      <c r="E3" s="29" t="s">
        <v>5</v>
      </c>
      <c r="F3" s="29"/>
    </row>
    <row r="4" spans="1:11" s="5" customFormat="1" ht="13.2" x14ac:dyDescent="0.3">
      <c r="B4" s="24"/>
      <c r="C4" s="24"/>
      <c r="D4" s="27"/>
      <c r="E4" s="30"/>
      <c r="F4" s="30"/>
    </row>
    <row r="5" spans="1:11" s="5" customFormat="1" ht="13.2" x14ac:dyDescent="0.3">
      <c r="A5" s="6"/>
      <c r="B5" s="25"/>
      <c r="C5" s="25"/>
      <c r="D5" s="28"/>
      <c r="E5" s="7" t="s">
        <v>6</v>
      </c>
      <c r="F5" s="7" t="s">
        <v>7</v>
      </c>
    </row>
    <row r="6" spans="1:11" s="3" customFormat="1" ht="13.2" x14ac:dyDescent="0.25">
      <c r="A6" s="8" t="s">
        <v>8</v>
      </c>
      <c r="B6" s="9">
        <f>SUM(B7:B9)</f>
        <v>102.21</v>
      </c>
      <c r="C6" s="9">
        <f>SUM(C7:C9)</f>
        <v>0</v>
      </c>
      <c r="D6" s="9">
        <f>SUM(D7:D9)</f>
        <v>108.39</v>
      </c>
      <c r="E6" s="10">
        <f t="shared" ref="E6:E19" si="0">D6-B6</f>
        <v>6.1800000000000068</v>
      </c>
      <c r="F6" s="11">
        <f t="shared" ref="F6:F19" si="1">IF(B6=0,"N/A",E6/B6)</f>
        <v>6.0463751100675152E-2</v>
      </c>
    </row>
    <row r="7" spans="1:11" s="3" customFormat="1" ht="13.2" x14ac:dyDescent="0.25">
      <c r="A7" s="3" t="s">
        <v>9</v>
      </c>
      <c r="B7" s="12">
        <f>95.81+1.46</f>
        <v>97.27</v>
      </c>
      <c r="C7" s="12">
        <v>0</v>
      </c>
      <c r="D7" s="12">
        <f>101.29+2.16</f>
        <v>103.45</v>
      </c>
      <c r="E7" s="13">
        <f t="shared" si="0"/>
        <v>6.1800000000000068</v>
      </c>
      <c r="F7" s="14">
        <f t="shared" si="1"/>
        <v>6.3534491621260486E-2</v>
      </c>
    </row>
    <row r="8" spans="1:11" s="3" customFormat="1" ht="13.2" x14ac:dyDescent="0.25">
      <c r="A8" s="3" t="s">
        <v>10</v>
      </c>
      <c r="B8" s="12">
        <v>0.44</v>
      </c>
      <c r="C8" s="12">
        <v>0</v>
      </c>
      <c r="D8" s="12">
        <v>0.44</v>
      </c>
      <c r="E8" s="13">
        <f t="shared" si="0"/>
        <v>0</v>
      </c>
      <c r="F8" s="14">
        <f t="shared" si="1"/>
        <v>0</v>
      </c>
    </row>
    <row r="9" spans="1:11" s="3" customFormat="1" ht="13.2" x14ac:dyDescent="0.25">
      <c r="A9" s="15" t="s">
        <v>11</v>
      </c>
      <c r="B9" s="16">
        <v>4.5</v>
      </c>
      <c r="C9" s="16">
        <v>0</v>
      </c>
      <c r="D9" s="16">
        <v>4.5</v>
      </c>
      <c r="E9" s="17">
        <f t="shared" si="0"/>
        <v>0</v>
      </c>
      <c r="F9" s="18">
        <f t="shared" si="1"/>
        <v>0</v>
      </c>
    </row>
    <row r="10" spans="1:11" x14ac:dyDescent="0.35">
      <c r="A10" s="8" t="s">
        <v>12</v>
      </c>
      <c r="B10" s="9">
        <f>SUM(B11:B13)</f>
        <v>103.61</v>
      </c>
      <c r="C10" s="9">
        <f>SUM(C11:C13)</f>
        <v>0</v>
      </c>
      <c r="D10" s="9">
        <f>SUM(D11:D13)</f>
        <v>103.78999999999999</v>
      </c>
      <c r="E10" s="10">
        <f t="shared" si="0"/>
        <v>0.17999999999999261</v>
      </c>
      <c r="F10" s="11">
        <f t="shared" si="1"/>
        <v>1.7372840459414401E-3</v>
      </c>
    </row>
    <row r="11" spans="1:11" x14ac:dyDescent="0.35">
      <c r="A11" s="3" t="s">
        <v>9</v>
      </c>
      <c r="B11" s="12">
        <f>94.83+1.79+1</f>
        <v>97.62</v>
      </c>
      <c r="C11" s="12">
        <v>0</v>
      </c>
      <c r="D11" s="12">
        <f>84.3+2.59</f>
        <v>86.89</v>
      </c>
      <c r="E11" s="13">
        <f t="shared" si="0"/>
        <v>-10.730000000000004</v>
      </c>
      <c r="F11" s="14">
        <f t="shared" si="1"/>
        <v>-0.10991600081950424</v>
      </c>
    </row>
    <row r="12" spans="1:11" x14ac:dyDescent="0.35">
      <c r="A12" s="3" t="s">
        <v>10</v>
      </c>
      <c r="B12" s="12">
        <v>0.5</v>
      </c>
      <c r="C12" s="12">
        <v>0</v>
      </c>
      <c r="D12" s="12">
        <v>0.5</v>
      </c>
      <c r="E12" s="13">
        <f t="shared" si="0"/>
        <v>0</v>
      </c>
      <c r="F12" s="14">
        <f t="shared" si="1"/>
        <v>0</v>
      </c>
    </row>
    <row r="13" spans="1:11" x14ac:dyDescent="0.35">
      <c r="A13" s="15" t="s">
        <v>11</v>
      </c>
      <c r="B13" s="16">
        <v>5.49</v>
      </c>
      <c r="C13" s="16">
        <v>0</v>
      </c>
      <c r="D13" s="16">
        <v>16.399999999999999</v>
      </c>
      <c r="E13" s="17">
        <f t="shared" si="0"/>
        <v>10.909999999999998</v>
      </c>
      <c r="F13" s="18">
        <f t="shared" si="1"/>
        <v>1.9872495446265934</v>
      </c>
    </row>
    <row r="14" spans="1:11" x14ac:dyDescent="0.35">
      <c r="A14" s="8" t="s">
        <v>13</v>
      </c>
      <c r="B14" s="9">
        <f>SUM(B15:B17)</f>
        <v>25.169999999999998</v>
      </c>
      <c r="C14" s="9">
        <f>SUM(C15:C17)</f>
        <v>0</v>
      </c>
      <c r="D14" s="9">
        <f>SUM(D15:D17)</f>
        <v>25.38</v>
      </c>
      <c r="E14" s="10">
        <f t="shared" si="0"/>
        <v>0.21000000000000085</v>
      </c>
      <c r="F14" s="11">
        <f t="shared" si="1"/>
        <v>8.3432657926102854E-3</v>
      </c>
    </row>
    <row r="15" spans="1:11" x14ac:dyDescent="0.35">
      <c r="A15" s="3" t="s">
        <v>9</v>
      </c>
      <c r="B15" s="12">
        <f>15.61+0.5</f>
        <v>16.11</v>
      </c>
      <c r="C15" s="12">
        <v>0</v>
      </c>
      <c r="D15" s="12">
        <f>17.18+0.5</f>
        <v>17.68</v>
      </c>
      <c r="E15" s="13">
        <f t="shared" si="0"/>
        <v>1.5700000000000003</v>
      </c>
      <c r="F15" s="14">
        <f t="shared" si="1"/>
        <v>9.7454996896337701E-2</v>
      </c>
    </row>
    <row r="16" spans="1:11" x14ac:dyDescent="0.35">
      <c r="A16" s="3" t="s">
        <v>10</v>
      </c>
      <c r="B16" s="12">
        <f>6.06+3</f>
        <v>9.0599999999999987</v>
      </c>
      <c r="C16" s="12">
        <v>0</v>
      </c>
      <c r="D16" s="12">
        <v>7.7</v>
      </c>
      <c r="E16" s="13">
        <f t="shared" si="0"/>
        <v>-1.3599999999999985</v>
      </c>
      <c r="F16" s="14">
        <f t="shared" si="1"/>
        <v>-0.15011037527593804</v>
      </c>
    </row>
    <row r="17" spans="1:6" hidden="1" x14ac:dyDescent="0.35">
      <c r="A17" s="15" t="s">
        <v>11</v>
      </c>
      <c r="B17" s="16">
        <v>0</v>
      </c>
      <c r="C17" s="16">
        <v>0</v>
      </c>
      <c r="D17" s="16">
        <v>0</v>
      </c>
      <c r="E17" s="17">
        <f t="shared" si="0"/>
        <v>0</v>
      </c>
      <c r="F17" s="18" t="str">
        <f t="shared" si="1"/>
        <v>N/A</v>
      </c>
    </row>
    <row r="18" spans="1:6" x14ac:dyDescent="0.35">
      <c r="A18" s="8" t="s">
        <v>14</v>
      </c>
      <c r="B18" s="9">
        <f>SUM(B19:B19)</f>
        <v>78.069999999999993</v>
      </c>
      <c r="C18" s="9">
        <f>SUM(C19:C19)</f>
        <v>0</v>
      </c>
      <c r="D18" s="9">
        <f>SUM(D19:D19)</f>
        <v>82.85</v>
      </c>
      <c r="E18" s="10">
        <f t="shared" si="0"/>
        <v>4.7800000000000011</v>
      </c>
      <c r="F18" s="11">
        <f t="shared" si="1"/>
        <v>6.1227103881132339E-2</v>
      </c>
    </row>
    <row r="19" spans="1:6" ht="15.6" thickBot="1" x14ac:dyDescent="0.4">
      <c r="A19" s="15" t="s">
        <v>11</v>
      </c>
      <c r="B19" s="16">
        <f>56.51-0.82+22.38</f>
        <v>78.069999999999993</v>
      </c>
      <c r="C19" s="16">
        <v>0</v>
      </c>
      <c r="D19" s="16">
        <v>82.85</v>
      </c>
      <c r="E19" s="17">
        <f t="shared" si="0"/>
        <v>4.7800000000000011</v>
      </c>
      <c r="F19" s="18">
        <f t="shared" si="1"/>
        <v>6.1227103881132339E-2</v>
      </c>
    </row>
    <row r="20" spans="1:6" ht="73.2" x14ac:dyDescent="0.35">
      <c r="A20" s="20" t="s">
        <v>15</v>
      </c>
      <c r="B20" s="20"/>
      <c r="C20" s="20"/>
      <c r="D20" s="20"/>
      <c r="E20" s="20"/>
      <c r="F20" s="20"/>
    </row>
  </sheetData>
  <mergeCells count="6">
    <mergeCell ref="A1:F1"/>
    <mergeCell ref="A2:F2"/>
    <mergeCell ref="B3:B5"/>
    <mergeCell ref="C3:C5"/>
    <mergeCell ref="D3:D5"/>
    <mergeCell ref="E3:F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</vt:lpstr>
      <vt:lpstr>Division!Print_Area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SBE Division Funding by Category</dc:title>
  <dc:creator>NSF CFO</dc:creator>
  <cp:keywords>SBE Division Funding by Category</cp:keywords>
  <cp:lastModifiedBy>Gary Luethke - VSG</cp:lastModifiedBy>
  <dcterms:created xsi:type="dcterms:W3CDTF">2024-03-11T17:33:08Z</dcterms:created>
  <dcterms:modified xsi:type="dcterms:W3CDTF">2024-04-06T13:38:19Z</dcterms:modified>
  <cp:category>SBE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741d712f-0005-4597-ab8b-8cc02013fc12</vt:lpwstr>
  </property>
  <property fmtid="{D5CDD505-2E9C-101B-9397-08002B2CF9AE}" pid="3" name="ContainsCUI">
    <vt:lpwstr>No</vt:lpwstr>
  </property>
</Properties>
</file>