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18" documentId="13_ncr:1_{626B009F-D70F-4AD2-BF81-360E1100C0BF}" xr6:coauthVersionLast="47" xr6:coauthVersionMax="47" xr10:uidLastSave="{65A47E85-2AD9-40BE-A2EC-D36BB284793B}"/>
  <bookViews>
    <workbookView xWindow="-108" yWindow="-108" windowWidth="23256" windowHeight="12576" xr2:uid="{1636D482-AB31-444C-87DD-B7742DFB0427}"/>
  </bookViews>
  <sheets>
    <sheet name="NSF Summary Table" sheetId="1" r:id="rId1"/>
  </sheets>
  <definedNames>
    <definedName name="_xlnm.Print_Area" localSheetId="0">'NSF Summary Table'!$A$1:$F$36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30" i="1" l="1"/>
  <c r="D32" i="1"/>
  <c r="B32" i="1"/>
  <c r="E29" i="1"/>
  <c r="F29" i="1" s="1"/>
  <c r="C22" i="1" l="1"/>
  <c r="C28" i="1" s="1"/>
  <c r="C33" i="1" s="1"/>
  <c r="D22" i="1"/>
  <c r="D28" i="1" s="1"/>
  <c r="D33" i="1" s="1"/>
  <c r="B22" i="1"/>
  <c r="B28" i="1" s="1"/>
  <c r="B33" i="1" s="1"/>
  <c r="E31" i="1"/>
  <c r="F31" i="1" s="1"/>
  <c r="E26" i="1"/>
  <c r="F26" i="1" s="1"/>
  <c r="E23" i="1"/>
  <c r="F23" i="1" s="1"/>
  <c r="E21" i="1"/>
  <c r="F21" i="1" s="1"/>
  <c r="E14" i="1"/>
  <c r="F14" i="1" s="1"/>
  <c r="E13" i="1"/>
  <c r="F13" i="1" s="1"/>
  <c r="E8" i="1"/>
  <c r="F8" i="1" s="1"/>
  <c r="E7" i="1"/>
  <c r="E32" i="1" l="1"/>
  <c r="F32" i="1" s="1"/>
  <c r="F30" i="1"/>
  <c r="E11" i="1"/>
  <c r="F11" i="1" s="1"/>
  <c r="E19" i="1"/>
  <c r="F19" i="1" s="1"/>
  <c r="E17" i="1"/>
  <c r="F17" i="1" s="1"/>
  <c r="E20" i="1"/>
  <c r="F20" i="1" s="1"/>
  <c r="E15" i="1"/>
  <c r="F15" i="1" s="1"/>
  <c r="E24" i="1"/>
  <c r="F24" i="1" s="1"/>
  <c r="E9" i="1"/>
  <c r="F9" i="1" s="1"/>
  <c r="E18" i="1"/>
  <c r="F18" i="1" s="1"/>
  <c r="E27" i="1"/>
  <c r="F27" i="1" s="1"/>
  <c r="E25" i="1"/>
  <c r="F25" i="1" s="1"/>
  <c r="E10" i="1"/>
  <c r="F10" i="1" s="1"/>
  <c r="E12" i="1"/>
  <c r="F12" i="1" s="1"/>
  <c r="E16" i="1"/>
  <c r="F16" i="1" s="1"/>
  <c r="E28" i="1" l="1"/>
  <c r="F28" i="1" s="1"/>
  <c r="E33" i="1"/>
  <c r="F33" i="1" s="1"/>
  <c r="F7" i="1"/>
  <c r="E22" i="1" l="1"/>
  <c r="F22" i="1" s="1"/>
</calcChain>
</file>

<file path=xl/sharedStrings.xml><?xml version="1.0" encoding="utf-8"?>
<sst xmlns="http://schemas.openxmlformats.org/spreadsheetml/2006/main" count="41" uniqueCount="41">
  <si>
    <t>NATIONAL SCIENCE FOUNDATION SUMMARY TABLE</t>
  </si>
  <si>
    <t>FY 2025 BUDGET REQUEST TO CONGRESS</t>
  </si>
  <si>
    <t>(Dollars in Millions)</t>
  </si>
  <si>
    <t>NSF by Account</t>
  </si>
  <si>
    <t>Amount</t>
  </si>
  <si>
    <t>Percent</t>
  </si>
  <si>
    <t>BIO</t>
  </si>
  <si>
    <t>CISE</t>
  </si>
  <si>
    <t>ENG</t>
  </si>
  <si>
    <t>GEO</t>
  </si>
  <si>
    <t>GEO: OPP</t>
  </si>
  <si>
    <t>U.S. Antarctic Logistics Activities</t>
  </si>
  <si>
    <t>MPS</t>
  </si>
  <si>
    <t>SBE</t>
  </si>
  <si>
    <t>TIP</t>
  </si>
  <si>
    <t>SBIR/STTR, including Operations</t>
  </si>
  <si>
    <t>OCRSSP</t>
  </si>
  <si>
    <t>OISE</t>
  </si>
  <si>
    <t>IA</t>
  </si>
  <si>
    <t>U.S. Arctic Research Commission</t>
  </si>
  <si>
    <t>Mission Support Services</t>
  </si>
  <si>
    <r>
      <t>Research &amp; Related Activities</t>
    </r>
    <r>
      <rPr>
        <b/>
        <vertAlign val="superscript"/>
        <sz val="10"/>
        <rFont val="Open Sans"/>
        <family val="2"/>
      </rPr>
      <t>2</t>
    </r>
  </si>
  <si>
    <r>
      <t>STEM Education</t>
    </r>
    <r>
      <rPr>
        <b/>
        <vertAlign val="superscript"/>
        <sz val="10"/>
        <rFont val="Open Sans"/>
        <family val="2"/>
      </rPr>
      <t>2</t>
    </r>
  </si>
  <si>
    <t>Major Res. Equip. &amp; Fac. Construction</t>
  </si>
  <si>
    <t>Agency Operations &amp; Award Mgmt.</t>
  </si>
  <si>
    <t>Office of Inspector General</t>
  </si>
  <si>
    <t>National Science Board</t>
  </si>
  <si>
    <t>Total, NSF Discretionary Funding</t>
  </si>
  <si>
    <t>STEM Education - H-1B Visa</t>
  </si>
  <si>
    <t>Donations</t>
  </si>
  <si>
    <t>Total, NSF Mandatory Funding</t>
  </si>
  <si>
    <t>Total, NSF Budgetary Resources</t>
  </si>
  <si>
    <t>Totals exclude reimbursable amounts.</t>
  </si>
  <si>
    <t>Change over</t>
  </si>
  <si>
    <t>Advancing Scientific Discovery: Artificial Intelligence</t>
  </si>
  <si>
    <r>
      <rPr>
        <vertAlign val="superscript"/>
        <sz val="9"/>
        <rFont val="Open Sans"/>
        <family val="2"/>
      </rPr>
      <t>1</t>
    </r>
    <r>
      <rPr>
        <sz val="9"/>
        <rFont val="Open Sans"/>
        <family val="2"/>
      </rPr>
      <t xml:space="preserve"> Reflects the anticipated transfer of $15.0 million of carryover within the R&amp;RA account to the AOAM account to be completed in FY 2024.</t>
    </r>
  </si>
  <si>
    <t>FY 2023 Base Plan</t>
  </si>
  <si>
    <r>
      <rPr>
        <vertAlign val="superscript"/>
        <sz val="9"/>
        <rFont val="Open Sans"/>
        <family val="2"/>
      </rPr>
      <t>2</t>
    </r>
    <r>
      <rPr>
        <sz val="9"/>
        <rFont val="Open Sans"/>
        <family val="2"/>
      </rPr>
      <t xml:space="preserve"> FY 2023 R&amp;RA and STEM Education accounts are restated to show consolidation of NSF mission support activities within R&amp;RA comparably with FY 2025; STEM Education account shifts $16.72 million to R&amp;RA in FY 2023 display column.</t>
    </r>
  </si>
  <si>
    <t>FY 2023 Base Plan1</t>
  </si>
  <si>
    <t>FY 2024 (TBD)</t>
  </si>
  <si>
    <t>FY 2025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</si>
</sst>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sz val="10"/>
      <color rgb="FF000000"/>
      <name val="Open Sans"/>
      <family val="2"/>
    </font>
    <font>
      <i/>
      <sz val="10"/>
      <name val="Open Sans"/>
      <family val="2"/>
    </font>
    <font>
      <b/>
      <vertAlign val="superscript"/>
      <sz val="10"/>
      <name val="Open Sans"/>
      <family val="2"/>
    </font>
    <font>
      <sz val="9"/>
      <name val="Open Sans"/>
      <family val="2"/>
    </font>
    <font>
      <vertAlign val="superscript"/>
      <sz val="9"/>
      <name val="Open Sans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4" fillId="0" borderId="5" xfId="0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  <xf numFmtId="166" fontId="2" fillId="0" borderId="4" xfId="0" applyNumberFormat="1" applyFont="1" applyBorder="1" applyAlignment="1">
      <alignment horizontal="right"/>
    </xf>
    <xf numFmtId="166" fontId="2" fillId="0" borderId="9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5" fillId="0" borderId="4" xfId="0" applyNumberFormat="1" applyFont="1" applyBorder="1" applyAlignment="1">
      <alignment horizontal="right"/>
    </xf>
    <xf numFmtId="166" fontId="5" fillId="0" borderId="9" xfId="0" applyNumberFormat="1" applyFont="1" applyBorder="1" applyAlignment="1">
      <alignment horizontal="right"/>
    </xf>
    <xf numFmtId="166" fontId="2" fillId="0" borderId="7" xfId="0" applyNumberFormat="1" applyFont="1" applyBorder="1" applyAlignment="1">
      <alignment horizontal="right"/>
    </xf>
    <xf numFmtId="166" fontId="2" fillId="0" borderId="1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2" fillId="0" borderId="0" xfId="0" applyNumberFormat="1" applyFont="1"/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0" fontId="7" fillId="0" borderId="0" xfId="0" applyFont="1"/>
    <xf numFmtId="166" fontId="2" fillId="0" borderId="6" xfId="0" applyNumberFormat="1" applyFont="1" applyBorder="1" applyAlignment="1">
      <alignment horizontal="right"/>
    </xf>
    <xf numFmtId="0" fontId="2" fillId="0" borderId="13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9" xfId="0" applyFont="1" applyBorder="1" applyAlignment="1">
      <alignment horizontal="left" indent="1"/>
    </xf>
    <xf numFmtId="0" fontId="5" fillId="0" borderId="9" xfId="0" applyFont="1" applyBorder="1" applyAlignment="1">
      <alignment horizontal="left" indent="2"/>
    </xf>
    <xf numFmtId="0" fontId="5" fillId="0" borderId="9" xfId="0" applyFont="1" applyBorder="1" applyAlignment="1">
      <alignment horizontal="left" indent="3"/>
    </xf>
    <xf numFmtId="0" fontId="2" fillId="0" borderId="10" xfId="0" applyFont="1" applyBorder="1" applyAlignment="1">
      <alignment horizontal="left" indent="1"/>
    </xf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2" xfId="0" applyFont="1" applyBorder="1"/>
    <xf numFmtId="0" fontId="4" fillId="0" borderId="14" xfId="0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5" fontId="3" fillId="0" borderId="14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0" fontId="7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59685-D378-4C4D-A5D3-EDBD3A15D2E1}">
  <sheetPr>
    <pageSetUpPr fitToPage="1"/>
  </sheetPr>
  <dimension ref="A1:K42"/>
  <sheetViews>
    <sheetView showGridLines="0" tabSelected="1" zoomScaleNormal="100" workbookViewId="0">
      <selection activeCell="H6" sqref="H6"/>
    </sheetView>
  </sheetViews>
  <sheetFormatPr defaultColWidth="8.77734375" defaultRowHeight="15" x14ac:dyDescent="0.35"/>
  <cols>
    <col min="1" max="1" width="45.77734375" style="1" customWidth="1"/>
    <col min="2" max="6" width="11.21875" style="1" customWidth="1"/>
    <col min="7" max="8" width="10.5546875" style="1" customWidth="1"/>
    <col min="9" max="10" width="8.77734375" style="1"/>
    <col min="11" max="11" width="9.77734375" style="1" bestFit="1" customWidth="1"/>
    <col min="12" max="16384" width="8.77734375" style="1"/>
  </cols>
  <sheetData>
    <row r="1" spans="1:6" x14ac:dyDescent="0.35">
      <c r="A1" s="53" t="s">
        <v>0</v>
      </c>
      <c r="B1" s="53"/>
      <c r="C1" s="53"/>
      <c r="D1" s="53"/>
      <c r="E1" s="53"/>
      <c r="F1" s="53"/>
    </row>
    <row r="2" spans="1:6" x14ac:dyDescent="0.35">
      <c r="A2" s="53" t="s">
        <v>1</v>
      </c>
      <c r="B2" s="53"/>
      <c r="C2" s="53"/>
      <c r="D2" s="53"/>
      <c r="E2" s="53"/>
      <c r="F2" s="53"/>
    </row>
    <row r="3" spans="1:6" ht="15.6" thickBot="1" x14ac:dyDescent="0.4">
      <c r="A3" s="54" t="s">
        <v>2</v>
      </c>
      <c r="B3" s="54"/>
      <c r="C3" s="54"/>
      <c r="D3" s="54"/>
      <c r="E3" s="54"/>
      <c r="F3" s="54"/>
    </row>
    <row r="4" spans="1:6" ht="17.55" customHeight="1" x14ac:dyDescent="0.35">
      <c r="A4" s="27"/>
      <c r="B4" s="47"/>
      <c r="C4" s="47"/>
      <c r="D4" s="50"/>
      <c r="E4" s="55" t="s">
        <v>33</v>
      </c>
      <c r="F4" s="56"/>
    </row>
    <row r="5" spans="1:6" ht="17.55" customHeight="1" x14ac:dyDescent="0.35">
      <c r="A5" s="28"/>
      <c r="B5" s="48"/>
      <c r="C5" s="48"/>
      <c r="D5" s="51"/>
      <c r="E5" s="57" t="s">
        <v>36</v>
      </c>
      <c r="F5" s="58"/>
    </row>
    <row r="6" spans="1:6" ht="34.200000000000003" customHeight="1" x14ac:dyDescent="0.35">
      <c r="A6" s="29" t="s">
        <v>3</v>
      </c>
      <c r="B6" s="49" t="s">
        <v>38</v>
      </c>
      <c r="C6" s="49" t="s">
        <v>39</v>
      </c>
      <c r="D6" s="52" t="s">
        <v>40</v>
      </c>
      <c r="E6" s="2" t="s">
        <v>4</v>
      </c>
      <c r="F6" s="38" t="s">
        <v>5</v>
      </c>
    </row>
    <row r="7" spans="1:6" x14ac:dyDescent="0.35">
      <c r="A7" s="30" t="s">
        <v>6</v>
      </c>
      <c r="B7" s="3">
        <v>844.91</v>
      </c>
      <c r="C7" s="3">
        <v>0</v>
      </c>
      <c r="D7" s="4">
        <v>862.93</v>
      </c>
      <c r="E7" s="5">
        <f>D7-B7</f>
        <v>18.019999999999982</v>
      </c>
      <c r="F7" s="39">
        <f>IFERROR(E7/B7, "N/A")</f>
        <v>2.1327715377969229E-2</v>
      </c>
    </row>
    <row r="8" spans="1:6" x14ac:dyDescent="0.35">
      <c r="A8" s="30" t="s">
        <v>7</v>
      </c>
      <c r="B8" s="6">
        <v>1035.9000000000001</v>
      </c>
      <c r="C8" s="6">
        <v>0</v>
      </c>
      <c r="D8" s="7">
        <v>1067.58</v>
      </c>
      <c r="E8" s="8">
        <f t="shared" ref="E8:E33" si="0">D8-B8</f>
        <v>31.679999999999836</v>
      </c>
      <c r="F8" s="39">
        <f t="shared" ref="F8:F33" si="1">IFERROR(E8/B8, "N/A")</f>
        <v>3.0582102519548057E-2</v>
      </c>
    </row>
    <row r="9" spans="1:6" x14ac:dyDescent="0.35">
      <c r="A9" s="30" t="s">
        <v>8</v>
      </c>
      <c r="B9" s="6">
        <v>797.56999999999994</v>
      </c>
      <c r="C9" s="6">
        <v>0</v>
      </c>
      <c r="D9" s="7">
        <v>808.14</v>
      </c>
      <c r="E9" s="8">
        <f t="shared" si="0"/>
        <v>10.57000000000005</v>
      </c>
      <c r="F9" s="39">
        <f t="shared" si="1"/>
        <v>1.3252755244053878E-2</v>
      </c>
    </row>
    <row r="10" spans="1:6" x14ac:dyDescent="0.35">
      <c r="A10" s="30" t="s">
        <v>9</v>
      </c>
      <c r="B10" s="6">
        <v>1591.788</v>
      </c>
      <c r="C10" s="6">
        <v>0</v>
      </c>
      <c r="D10" s="7">
        <v>1662.5</v>
      </c>
      <c r="E10" s="8">
        <f t="shared" si="0"/>
        <v>70.711999999999989</v>
      </c>
      <c r="F10" s="39">
        <f t="shared" si="1"/>
        <v>4.4423001052904025E-2</v>
      </c>
    </row>
    <row r="11" spans="1:6" x14ac:dyDescent="0.35">
      <c r="A11" s="31" t="s">
        <v>10</v>
      </c>
      <c r="B11" s="9">
        <v>538.62</v>
      </c>
      <c r="C11" s="9">
        <v>0</v>
      </c>
      <c r="D11" s="10">
        <f>588.83</f>
        <v>588.83000000000004</v>
      </c>
      <c r="E11" s="11">
        <f t="shared" si="0"/>
        <v>50.210000000000036</v>
      </c>
      <c r="F11" s="40">
        <f t="shared" si="1"/>
        <v>9.3219709628309444E-2</v>
      </c>
    </row>
    <row r="12" spans="1:6" x14ac:dyDescent="0.35">
      <c r="A12" s="32" t="s">
        <v>11</v>
      </c>
      <c r="B12" s="9">
        <v>94.2</v>
      </c>
      <c r="C12" s="9">
        <v>0</v>
      </c>
      <c r="D12" s="10">
        <v>106</v>
      </c>
      <c r="E12" s="11">
        <f t="shared" si="0"/>
        <v>11.799999999999997</v>
      </c>
      <c r="F12" s="40">
        <f t="shared" si="1"/>
        <v>0.12526539278131632</v>
      </c>
    </row>
    <row r="13" spans="1:6" x14ac:dyDescent="0.35">
      <c r="A13" s="30" t="s">
        <v>12</v>
      </c>
      <c r="B13" s="6">
        <v>1659.95</v>
      </c>
      <c r="C13" s="6">
        <v>0</v>
      </c>
      <c r="D13" s="7">
        <v>1681.63</v>
      </c>
      <c r="E13" s="8">
        <f t="shared" si="0"/>
        <v>21.680000000000064</v>
      </c>
      <c r="F13" s="39">
        <f t="shared" si="1"/>
        <v>1.3060634356456558E-2</v>
      </c>
    </row>
    <row r="14" spans="1:6" x14ac:dyDescent="0.35">
      <c r="A14" s="30" t="s">
        <v>13</v>
      </c>
      <c r="B14" s="6">
        <v>309.06</v>
      </c>
      <c r="C14" s="6">
        <v>0</v>
      </c>
      <c r="D14" s="7">
        <v>320.41000000000003</v>
      </c>
      <c r="E14" s="8">
        <f t="shared" si="0"/>
        <v>11.350000000000023</v>
      </c>
      <c r="F14" s="39">
        <f t="shared" si="1"/>
        <v>3.6724260661360329E-2</v>
      </c>
    </row>
    <row r="15" spans="1:6" x14ac:dyDescent="0.35">
      <c r="A15" s="30" t="s">
        <v>14</v>
      </c>
      <c r="B15" s="6">
        <v>664.15</v>
      </c>
      <c r="C15" s="6">
        <v>0</v>
      </c>
      <c r="D15" s="7">
        <v>900</v>
      </c>
      <c r="E15" s="8">
        <f t="shared" si="0"/>
        <v>235.85000000000002</v>
      </c>
      <c r="F15" s="39">
        <f t="shared" si="1"/>
        <v>0.35511556124369498</v>
      </c>
    </row>
    <row r="16" spans="1:6" x14ac:dyDescent="0.35">
      <c r="A16" s="31" t="s">
        <v>15</v>
      </c>
      <c r="B16" s="9">
        <v>266.54000000000002</v>
      </c>
      <c r="C16" s="9">
        <v>0</v>
      </c>
      <c r="D16" s="10">
        <v>279.20999999999998</v>
      </c>
      <c r="E16" s="11">
        <f t="shared" si="0"/>
        <v>12.669999999999959</v>
      </c>
      <c r="F16" s="40">
        <f t="shared" si="1"/>
        <v>4.7535079162602079E-2</v>
      </c>
    </row>
    <row r="17" spans="1:11" x14ac:dyDescent="0.35">
      <c r="A17" s="30" t="s">
        <v>16</v>
      </c>
      <c r="B17" s="6">
        <v>9.85</v>
      </c>
      <c r="C17" s="6">
        <v>0</v>
      </c>
      <c r="D17" s="7">
        <v>15.52</v>
      </c>
      <c r="E17" s="8">
        <f t="shared" si="0"/>
        <v>5.67</v>
      </c>
      <c r="F17" s="39">
        <f t="shared" si="1"/>
        <v>0.57563451776649743</v>
      </c>
    </row>
    <row r="18" spans="1:11" x14ac:dyDescent="0.35">
      <c r="A18" s="30" t="s">
        <v>17</v>
      </c>
      <c r="B18" s="6">
        <v>68.429999999999993</v>
      </c>
      <c r="C18" s="6">
        <v>0</v>
      </c>
      <c r="D18" s="7">
        <v>68.430000000000007</v>
      </c>
      <c r="E18" s="8">
        <f t="shared" si="0"/>
        <v>0</v>
      </c>
      <c r="F18" s="39">
        <f t="shared" si="1"/>
        <v>0</v>
      </c>
    </row>
    <row r="19" spans="1:11" x14ac:dyDescent="0.35">
      <c r="A19" s="30" t="s">
        <v>18</v>
      </c>
      <c r="B19" s="6">
        <v>531.39</v>
      </c>
      <c r="C19" s="6">
        <v>0</v>
      </c>
      <c r="D19" s="7">
        <v>518.69000000000005</v>
      </c>
      <c r="E19" s="8">
        <f t="shared" si="0"/>
        <v>-12.699999999999932</v>
      </c>
      <c r="F19" s="39">
        <f t="shared" si="1"/>
        <v>-2.3899584109599224E-2</v>
      </c>
    </row>
    <row r="20" spans="1:11" x14ac:dyDescent="0.35">
      <c r="A20" s="30" t="s">
        <v>19</v>
      </c>
      <c r="B20" s="6">
        <v>1.75</v>
      </c>
      <c r="C20" s="6">
        <v>0</v>
      </c>
      <c r="D20" s="7">
        <v>1.78</v>
      </c>
      <c r="E20" s="8">
        <f t="shared" si="0"/>
        <v>3.0000000000000027E-2</v>
      </c>
      <c r="F20" s="39">
        <f t="shared" si="1"/>
        <v>1.7142857142857158E-2</v>
      </c>
    </row>
    <row r="21" spans="1:11" x14ac:dyDescent="0.35">
      <c r="A21" s="33" t="s">
        <v>20</v>
      </c>
      <c r="B21" s="26">
        <v>116.27</v>
      </c>
      <c r="C21" s="26">
        <v>0</v>
      </c>
      <c r="D21" s="12">
        <v>137.71</v>
      </c>
      <c r="E21" s="13">
        <f t="shared" si="0"/>
        <v>21.440000000000012</v>
      </c>
      <c r="F21" s="41">
        <f t="shared" si="1"/>
        <v>0.18439838307387987</v>
      </c>
    </row>
    <row r="22" spans="1:11" ht="16.2" x14ac:dyDescent="0.35">
      <c r="A22" s="34" t="s">
        <v>21</v>
      </c>
      <c r="B22" s="14">
        <f>SUM(B7:B10,B13:B15,B17:B21)</f>
        <v>7631.0180000000009</v>
      </c>
      <c r="C22" s="14">
        <f>SUM(C7:C10,C13:C15,C17:C21)</f>
        <v>0</v>
      </c>
      <c r="D22" s="14">
        <f>SUM(D7:D10,D13:D15,D17:D21)</f>
        <v>8045.32</v>
      </c>
      <c r="E22" s="16">
        <f t="shared" si="0"/>
        <v>414.30199999999877</v>
      </c>
      <c r="F22" s="42">
        <f t="shared" si="1"/>
        <v>5.429183891323526E-2</v>
      </c>
    </row>
    <row r="23" spans="1:11" ht="16.2" x14ac:dyDescent="0.35">
      <c r="A23" s="34" t="s">
        <v>22</v>
      </c>
      <c r="B23" s="14">
        <v>1229.28</v>
      </c>
      <c r="C23" s="14">
        <v>0</v>
      </c>
      <c r="D23" s="15">
        <v>1300</v>
      </c>
      <c r="E23" s="16">
        <f t="shared" si="0"/>
        <v>70.720000000000027</v>
      </c>
      <c r="F23" s="42">
        <f t="shared" si="1"/>
        <v>5.7529610829103239E-2</v>
      </c>
    </row>
    <row r="24" spans="1:11" x14ac:dyDescent="0.35">
      <c r="A24" s="34" t="s">
        <v>23</v>
      </c>
      <c r="B24" s="14">
        <v>187.23</v>
      </c>
      <c r="C24" s="14">
        <v>0</v>
      </c>
      <c r="D24" s="15">
        <v>300</v>
      </c>
      <c r="E24" s="16">
        <f t="shared" si="0"/>
        <v>112.77000000000001</v>
      </c>
      <c r="F24" s="42">
        <f t="shared" si="1"/>
        <v>0.60230732254446406</v>
      </c>
    </row>
    <row r="25" spans="1:11" x14ac:dyDescent="0.35">
      <c r="A25" s="34" t="s">
        <v>24</v>
      </c>
      <c r="B25" s="14">
        <v>463</v>
      </c>
      <c r="C25" s="14">
        <v>0</v>
      </c>
      <c r="D25" s="15">
        <v>504</v>
      </c>
      <c r="E25" s="16">
        <f t="shared" si="0"/>
        <v>41</v>
      </c>
      <c r="F25" s="42">
        <f t="shared" si="1"/>
        <v>8.8552915766738655E-2</v>
      </c>
    </row>
    <row r="26" spans="1:11" x14ac:dyDescent="0.35">
      <c r="A26" s="34" t="s">
        <v>25</v>
      </c>
      <c r="B26" s="14">
        <v>23.393000000000001</v>
      </c>
      <c r="C26" s="14">
        <v>0</v>
      </c>
      <c r="D26" s="15">
        <v>28.46</v>
      </c>
      <c r="E26" s="16">
        <f t="shared" si="0"/>
        <v>5.0670000000000002</v>
      </c>
      <c r="F26" s="42">
        <f t="shared" si="1"/>
        <v>0.21660325738468772</v>
      </c>
    </row>
    <row r="27" spans="1:11" x14ac:dyDescent="0.35">
      <c r="A27" s="35" t="s">
        <v>26</v>
      </c>
      <c r="B27" s="17">
        <v>5.09</v>
      </c>
      <c r="C27" s="17">
        <v>0</v>
      </c>
      <c r="D27" s="18">
        <v>5.22</v>
      </c>
      <c r="E27" s="19">
        <f t="shared" si="0"/>
        <v>0.12999999999999989</v>
      </c>
      <c r="F27" s="43">
        <f t="shared" si="1"/>
        <v>2.5540275049115893E-2</v>
      </c>
    </row>
    <row r="28" spans="1:11" x14ac:dyDescent="0.35">
      <c r="A28" s="36" t="s">
        <v>27</v>
      </c>
      <c r="B28" s="20">
        <f>SUM(B22:B27)</f>
        <v>9539.0110000000004</v>
      </c>
      <c r="C28" s="20">
        <f>SUM(C22:C27)</f>
        <v>0</v>
      </c>
      <c r="D28" s="20">
        <f>SUM(D22:D27)</f>
        <v>10182.999999999998</v>
      </c>
      <c r="E28" s="21">
        <f t="shared" si="0"/>
        <v>643.98899999999776</v>
      </c>
      <c r="F28" s="44">
        <f t="shared" si="1"/>
        <v>6.7511086841182774E-2</v>
      </c>
    </row>
    <row r="29" spans="1:11" x14ac:dyDescent="0.35">
      <c r="A29" s="30" t="s">
        <v>34</v>
      </c>
      <c r="B29" s="6">
        <v>0</v>
      </c>
      <c r="C29" s="6">
        <v>0</v>
      </c>
      <c r="D29" s="7">
        <v>50</v>
      </c>
      <c r="E29" s="8">
        <f t="shared" ref="E29" si="2">D29-B29</f>
        <v>50</v>
      </c>
      <c r="F29" s="39" t="str">
        <f t="shared" ref="F29" si="3">IFERROR(E29/B29, "N/A")</f>
        <v>N/A</v>
      </c>
    </row>
    <row r="30" spans="1:11" x14ac:dyDescent="0.35">
      <c r="A30" s="30" t="s">
        <v>28</v>
      </c>
      <c r="B30" s="6">
        <v>192.54</v>
      </c>
      <c r="C30" s="6">
        <v>0</v>
      </c>
      <c r="D30" s="7">
        <v>138.92599999999999</v>
      </c>
      <c r="E30" s="8">
        <f>D30-B30</f>
        <v>-53.614000000000004</v>
      </c>
      <c r="F30" s="39">
        <f t="shared" si="1"/>
        <v>-0.27845642463903608</v>
      </c>
    </row>
    <row r="31" spans="1:11" x14ac:dyDescent="0.35">
      <c r="A31" s="30" t="s">
        <v>29</v>
      </c>
      <c r="B31" s="6">
        <v>40</v>
      </c>
      <c r="C31" s="6">
        <v>0</v>
      </c>
      <c r="D31" s="7">
        <v>40</v>
      </c>
      <c r="E31" s="8">
        <f t="shared" si="0"/>
        <v>0</v>
      </c>
      <c r="F31" s="39">
        <f t="shared" si="1"/>
        <v>0</v>
      </c>
      <c r="K31" s="22"/>
    </row>
    <row r="32" spans="1:11" x14ac:dyDescent="0.35">
      <c r="A32" s="35" t="s">
        <v>30</v>
      </c>
      <c r="B32" s="17">
        <f>SUM(B29:B31)</f>
        <v>232.54</v>
      </c>
      <c r="C32" s="17">
        <v>0</v>
      </c>
      <c r="D32" s="17">
        <f>SUM(D29:D31)</f>
        <v>228.92599999999999</v>
      </c>
      <c r="E32" s="19">
        <f t="shared" si="0"/>
        <v>-3.6140000000000043</v>
      </c>
      <c r="F32" s="43">
        <f t="shared" si="1"/>
        <v>-1.5541412230153972E-2</v>
      </c>
    </row>
    <row r="33" spans="1:6" ht="15.6" thickBot="1" x14ac:dyDescent="0.4">
      <c r="A33" s="37" t="s">
        <v>31</v>
      </c>
      <c r="B33" s="23">
        <f>SUM(B28, B32)</f>
        <v>9771.5510000000013</v>
      </c>
      <c r="C33" s="23">
        <f>SUM(C28, C32)</f>
        <v>0</v>
      </c>
      <c r="D33" s="23">
        <f>SUM(D28, D32)</f>
        <v>10411.925999999998</v>
      </c>
      <c r="E33" s="24">
        <f t="shared" si="0"/>
        <v>640.37499999999636</v>
      </c>
      <c r="F33" s="45">
        <f t="shared" si="1"/>
        <v>6.5534632117255104E-2</v>
      </c>
    </row>
    <row r="34" spans="1:6" x14ac:dyDescent="0.35">
      <c r="A34" s="59" t="s">
        <v>32</v>
      </c>
      <c r="B34" s="60"/>
      <c r="C34" s="60"/>
      <c r="D34" s="60"/>
      <c r="E34" s="60"/>
      <c r="F34" s="60"/>
    </row>
    <row r="35" spans="1:6" ht="40.799999999999997" x14ac:dyDescent="0.35">
      <c r="A35" s="46" t="s">
        <v>35</v>
      </c>
      <c r="B35" s="46"/>
      <c r="C35" s="46"/>
      <c r="D35" s="46"/>
      <c r="E35" s="46"/>
      <c r="F35" s="46"/>
    </row>
    <row r="36" spans="1:6" s="25" customFormat="1" ht="67.2" x14ac:dyDescent="0.3">
      <c r="A36" s="46" t="s">
        <v>37</v>
      </c>
      <c r="B36" s="46"/>
      <c r="C36" s="46"/>
      <c r="D36" s="46"/>
      <c r="E36" s="46"/>
      <c r="F36" s="46"/>
    </row>
    <row r="37" spans="1:6" s="25" customFormat="1" ht="13.2" x14ac:dyDescent="0.3">
      <c r="A37" s="59"/>
      <c r="B37" s="59"/>
      <c r="C37" s="59"/>
      <c r="D37" s="59"/>
      <c r="E37" s="59"/>
      <c r="F37" s="59"/>
    </row>
    <row r="38" spans="1:6" s="25" customFormat="1" ht="13.2" x14ac:dyDescent="0.3">
      <c r="A38" s="59"/>
      <c r="B38" s="59"/>
      <c r="C38" s="59"/>
      <c r="D38" s="59"/>
      <c r="E38" s="59"/>
      <c r="F38" s="59"/>
    </row>
    <row r="39" spans="1:6" s="25" customFormat="1" ht="13.2" x14ac:dyDescent="0.3"/>
    <row r="40" spans="1:6" s="25" customFormat="1" ht="13.2" x14ac:dyDescent="0.3"/>
    <row r="41" spans="1:6" s="25" customFormat="1" ht="13.2" x14ac:dyDescent="0.3"/>
    <row r="42" spans="1:6" s="25" customFormat="1" ht="13.2" x14ac:dyDescent="0.3"/>
  </sheetData>
  <mergeCells count="5">
    <mergeCell ref="A1:F1"/>
    <mergeCell ref="A2:F2"/>
    <mergeCell ref="A3:F3"/>
    <mergeCell ref="E4:F4"/>
    <mergeCell ref="E5:F5"/>
  </mergeCells>
  <printOptions horizontalCentered="1"/>
  <pageMargins left="0.7" right="0.7" top="0.75" bottom="0.75" header="0.3" footer="0.3"/>
  <pageSetup scale="84" orientation="landscape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NSF Summary Table</vt:lpstr>
      <vt:lpstr>'NSF Summary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NATIONAL SCIENCE FOUNDATION SUMMARY TABLE</dc:title>
  <dc:creator>NSF CFO</dc:creator>
  <cp:keywords>NATIONAL SCIENCE FOUNDATION SUMMARY TABLE</cp:keywords>
  <cp:lastModifiedBy>Gary Luethke - VSG</cp:lastModifiedBy>
  <cp:lastPrinted>2024-03-12T01:33:46Z</cp:lastPrinted>
  <dcterms:created xsi:type="dcterms:W3CDTF">2024-01-09T14:15:35Z</dcterms:created>
  <dcterms:modified xsi:type="dcterms:W3CDTF">2024-04-06T13:55:48Z</dcterms:modified>
  <cp:category>NATIONAL SCIENCE FOUNDATION SUMMARY TABLE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433cfee7-6f84-45be-b419-d98ba6250ed0</vt:lpwstr>
  </property>
  <property fmtid="{D5CDD505-2E9C-101B-9397-08002B2CF9AE}" pid="3" name="ContainsCUI">
    <vt:lpwstr>No</vt:lpwstr>
  </property>
</Properties>
</file>