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3" documentId="13_ncr:1_{0FA21903-F1D7-4307-9F06-3377E2FC778A}" xr6:coauthVersionLast="47" xr6:coauthVersionMax="47" xr10:uidLastSave="{58AEC5EC-9403-41EE-8525-61B403520009}"/>
  <bookViews>
    <workbookView xWindow="-108" yWindow="-108" windowWidth="23256" windowHeight="12576" xr2:uid="{D4AA99A9-5A27-40B0-B05A-5AB739EB6C0A}"/>
  </bookViews>
  <sheets>
    <sheet name="Administration Priorities" sheetId="3" r:id="rId1"/>
  </sheets>
  <definedNames>
    <definedName name="_xlnm.Print_Area" localSheetId="0">'Administration Priorities'!$A$1:$M$93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3" l="1"/>
  <c r="W73" i="3"/>
  <c r="W63" i="3"/>
  <c r="W64" i="3"/>
  <c r="W65" i="3"/>
  <c r="W66" i="3"/>
  <c r="W67" i="3"/>
  <c r="W68" i="3"/>
  <c r="W69" i="3"/>
  <c r="W70" i="3"/>
  <c r="W71" i="3"/>
  <c r="W62" i="3"/>
  <c r="L92" i="3"/>
  <c r="M92" i="3" s="1"/>
  <c r="E92" i="3"/>
  <c r="F92" i="3" s="1"/>
  <c r="K91" i="3"/>
  <c r="K93" i="3" s="1"/>
  <c r="J91" i="3"/>
  <c r="J93" i="3" s="1"/>
  <c r="I91" i="3"/>
  <c r="I93" i="3" s="1"/>
  <c r="D91" i="3"/>
  <c r="D93" i="3" s="1"/>
  <c r="C91" i="3"/>
  <c r="C93" i="3" s="1"/>
  <c r="B91" i="3"/>
  <c r="B93" i="3" s="1"/>
  <c r="L90" i="3"/>
  <c r="M90" i="3" s="1"/>
  <c r="E90" i="3"/>
  <c r="F90" i="3" s="1"/>
  <c r="M89" i="3"/>
  <c r="L89" i="3"/>
  <c r="E89" i="3"/>
  <c r="F89" i="3" s="1"/>
  <c r="L88" i="3"/>
  <c r="M88" i="3" s="1"/>
  <c r="E88" i="3"/>
  <c r="F88" i="3" s="1"/>
  <c r="L87" i="3"/>
  <c r="M87" i="3" s="1"/>
  <c r="E87" i="3"/>
  <c r="F87" i="3" s="1"/>
  <c r="L86" i="3"/>
  <c r="M86" i="3" s="1"/>
  <c r="E86" i="3"/>
  <c r="F86" i="3" s="1"/>
  <c r="L85" i="3"/>
  <c r="M85" i="3" s="1"/>
  <c r="E85" i="3"/>
  <c r="F85" i="3" s="1"/>
  <c r="L84" i="3"/>
  <c r="M84" i="3" s="1"/>
  <c r="E84" i="3"/>
  <c r="F84" i="3" s="1"/>
  <c r="L83" i="3"/>
  <c r="M83" i="3" s="1"/>
  <c r="E83" i="3"/>
  <c r="F83" i="3" s="1"/>
  <c r="L82" i="3"/>
  <c r="M82" i="3" s="1"/>
  <c r="E82" i="3"/>
  <c r="F82" i="3" s="1"/>
  <c r="L81" i="3"/>
  <c r="M81" i="3" s="1"/>
  <c r="E81" i="3"/>
  <c r="F81" i="3" s="1"/>
  <c r="Y73" i="3"/>
  <c r="S73" i="3"/>
  <c r="T73" i="3" s="1"/>
  <c r="L73" i="3"/>
  <c r="M73" i="3" s="1"/>
  <c r="E73" i="3"/>
  <c r="F73" i="3" s="1"/>
  <c r="X72" i="3"/>
  <c r="X74" i="3" s="1"/>
  <c r="R72" i="3"/>
  <c r="R74" i="3" s="1"/>
  <c r="Q72" i="3"/>
  <c r="Q74" i="3" s="1"/>
  <c r="P72" i="3"/>
  <c r="P74" i="3" s="1"/>
  <c r="K72" i="3"/>
  <c r="K74" i="3" s="1"/>
  <c r="J72" i="3"/>
  <c r="J74" i="3" s="1"/>
  <c r="I72" i="3"/>
  <c r="I74" i="3" s="1"/>
  <c r="D72" i="3"/>
  <c r="C72" i="3"/>
  <c r="C74" i="3" s="1"/>
  <c r="B72" i="3"/>
  <c r="B74" i="3" s="1"/>
  <c r="Y71" i="3"/>
  <c r="S71" i="3"/>
  <c r="T71" i="3" s="1"/>
  <c r="L71" i="3"/>
  <c r="M71" i="3" s="1"/>
  <c r="E71" i="3"/>
  <c r="F71" i="3" s="1"/>
  <c r="Y70" i="3"/>
  <c r="S70" i="3"/>
  <c r="T70" i="3" s="1"/>
  <c r="L70" i="3"/>
  <c r="M70" i="3" s="1"/>
  <c r="E70" i="3"/>
  <c r="F70" i="3" s="1"/>
  <c r="Y69" i="3"/>
  <c r="S69" i="3"/>
  <c r="T69" i="3" s="1"/>
  <c r="L69" i="3"/>
  <c r="M69" i="3" s="1"/>
  <c r="E69" i="3"/>
  <c r="F69" i="3" s="1"/>
  <c r="Y68" i="3"/>
  <c r="S68" i="3"/>
  <c r="T68" i="3" s="1"/>
  <c r="L68" i="3"/>
  <c r="M68" i="3" s="1"/>
  <c r="E68" i="3"/>
  <c r="F68" i="3" s="1"/>
  <c r="Y67" i="3"/>
  <c r="S67" i="3"/>
  <c r="T67" i="3" s="1"/>
  <c r="L67" i="3"/>
  <c r="M67" i="3" s="1"/>
  <c r="E67" i="3"/>
  <c r="F67" i="3" s="1"/>
  <c r="Y66" i="3"/>
  <c r="S66" i="3"/>
  <c r="T66" i="3" s="1"/>
  <c r="L66" i="3"/>
  <c r="M66" i="3" s="1"/>
  <c r="E66" i="3"/>
  <c r="F66" i="3" s="1"/>
  <c r="Y65" i="3"/>
  <c r="S65" i="3"/>
  <c r="T65" i="3" s="1"/>
  <c r="L65" i="3"/>
  <c r="M65" i="3" s="1"/>
  <c r="E65" i="3"/>
  <c r="F65" i="3" s="1"/>
  <c r="Y64" i="3"/>
  <c r="S64" i="3"/>
  <c r="T64" i="3" s="1"/>
  <c r="L64" i="3"/>
  <c r="M64" i="3" s="1"/>
  <c r="E64" i="3"/>
  <c r="F64" i="3" s="1"/>
  <c r="Y63" i="3"/>
  <c r="S63" i="3"/>
  <c r="T63" i="3" s="1"/>
  <c r="L63" i="3"/>
  <c r="M63" i="3" s="1"/>
  <c r="E63" i="3"/>
  <c r="F63" i="3" s="1"/>
  <c r="S62" i="3"/>
  <c r="T62" i="3" s="1"/>
  <c r="L62" i="3"/>
  <c r="M62" i="3" s="1"/>
  <c r="E62" i="3"/>
  <c r="F62" i="3" s="1"/>
  <c r="L55" i="3"/>
  <c r="M55" i="3" s="1"/>
  <c r="E55" i="3"/>
  <c r="F55" i="3" s="1"/>
  <c r="K54" i="3"/>
  <c r="K56" i="3" s="1"/>
  <c r="J54" i="3"/>
  <c r="J56" i="3" s="1"/>
  <c r="I54" i="3"/>
  <c r="I56" i="3" s="1"/>
  <c r="D54" i="3"/>
  <c r="D56" i="3" s="1"/>
  <c r="C54" i="3"/>
  <c r="C56" i="3" s="1"/>
  <c r="B54" i="3"/>
  <c r="B56" i="3" s="1"/>
  <c r="L53" i="3"/>
  <c r="M53" i="3" s="1"/>
  <c r="E53" i="3"/>
  <c r="F53" i="3" s="1"/>
  <c r="L52" i="3"/>
  <c r="M52" i="3" s="1"/>
  <c r="E52" i="3"/>
  <c r="F52" i="3" s="1"/>
  <c r="L51" i="3"/>
  <c r="M51" i="3" s="1"/>
  <c r="E51" i="3"/>
  <c r="F51" i="3" s="1"/>
  <c r="L50" i="3"/>
  <c r="M50" i="3" s="1"/>
  <c r="E50" i="3"/>
  <c r="F50" i="3" s="1"/>
  <c r="L49" i="3"/>
  <c r="M49" i="3" s="1"/>
  <c r="E49" i="3"/>
  <c r="F49" i="3" s="1"/>
  <c r="L48" i="3"/>
  <c r="M48" i="3" s="1"/>
  <c r="E48" i="3"/>
  <c r="F48" i="3" s="1"/>
  <c r="L47" i="3"/>
  <c r="M47" i="3" s="1"/>
  <c r="E47" i="3"/>
  <c r="F47" i="3" s="1"/>
  <c r="L46" i="3"/>
  <c r="M46" i="3" s="1"/>
  <c r="E46" i="3"/>
  <c r="F46" i="3" s="1"/>
  <c r="L45" i="3"/>
  <c r="M45" i="3" s="1"/>
  <c r="E45" i="3"/>
  <c r="F45" i="3" s="1"/>
  <c r="L44" i="3"/>
  <c r="M44" i="3" s="1"/>
  <c r="E44" i="3"/>
  <c r="F44" i="3" s="1"/>
  <c r="L37" i="3"/>
  <c r="M37" i="3" s="1"/>
  <c r="E37" i="3"/>
  <c r="F37" i="3" s="1"/>
  <c r="K36" i="3"/>
  <c r="K38" i="3" s="1"/>
  <c r="J36" i="3"/>
  <c r="J38" i="3" s="1"/>
  <c r="I36" i="3"/>
  <c r="I38" i="3" s="1"/>
  <c r="D36" i="3"/>
  <c r="D38" i="3" s="1"/>
  <c r="C36" i="3"/>
  <c r="C38" i="3" s="1"/>
  <c r="B36" i="3"/>
  <c r="B38" i="3" s="1"/>
  <c r="L35" i="3"/>
  <c r="M35" i="3" s="1"/>
  <c r="E35" i="3"/>
  <c r="F35" i="3" s="1"/>
  <c r="L34" i="3"/>
  <c r="M34" i="3" s="1"/>
  <c r="E34" i="3"/>
  <c r="F34" i="3" s="1"/>
  <c r="L33" i="3"/>
  <c r="M33" i="3" s="1"/>
  <c r="E33" i="3"/>
  <c r="F33" i="3" s="1"/>
  <c r="L32" i="3"/>
  <c r="M32" i="3" s="1"/>
  <c r="E32" i="3"/>
  <c r="F32" i="3" s="1"/>
  <c r="L31" i="3"/>
  <c r="M31" i="3" s="1"/>
  <c r="E31" i="3"/>
  <c r="F31" i="3" s="1"/>
  <c r="L30" i="3"/>
  <c r="M30" i="3" s="1"/>
  <c r="E30" i="3"/>
  <c r="F30" i="3" s="1"/>
  <c r="L29" i="3"/>
  <c r="M29" i="3" s="1"/>
  <c r="E29" i="3"/>
  <c r="F29" i="3" s="1"/>
  <c r="L28" i="3"/>
  <c r="M28" i="3" s="1"/>
  <c r="E28" i="3"/>
  <c r="F28" i="3" s="1"/>
  <c r="L27" i="3"/>
  <c r="M27" i="3" s="1"/>
  <c r="E27" i="3"/>
  <c r="F27" i="3" s="1"/>
  <c r="L26" i="3"/>
  <c r="M26" i="3" s="1"/>
  <c r="E26" i="3"/>
  <c r="F26" i="3" s="1"/>
  <c r="L19" i="3"/>
  <c r="M19" i="3" s="1"/>
  <c r="E19" i="3"/>
  <c r="F19" i="3" s="1"/>
  <c r="K18" i="3"/>
  <c r="J18" i="3"/>
  <c r="J20" i="3" s="1"/>
  <c r="I18" i="3"/>
  <c r="I20" i="3" s="1"/>
  <c r="D18" i="3"/>
  <c r="D20" i="3" s="1"/>
  <c r="C18" i="3"/>
  <c r="C20" i="3" s="1"/>
  <c r="B18" i="3"/>
  <c r="B20" i="3" s="1"/>
  <c r="L17" i="3"/>
  <c r="M17" i="3" s="1"/>
  <c r="E17" i="3"/>
  <c r="F17" i="3" s="1"/>
  <c r="L16" i="3"/>
  <c r="M16" i="3" s="1"/>
  <c r="E16" i="3"/>
  <c r="F16" i="3" s="1"/>
  <c r="L15" i="3"/>
  <c r="M15" i="3" s="1"/>
  <c r="E15" i="3"/>
  <c r="F15" i="3" s="1"/>
  <c r="L14" i="3"/>
  <c r="M14" i="3" s="1"/>
  <c r="E14" i="3"/>
  <c r="F14" i="3" s="1"/>
  <c r="L13" i="3"/>
  <c r="M13" i="3" s="1"/>
  <c r="E13" i="3"/>
  <c r="F13" i="3" s="1"/>
  <c r="L12" i="3"/>
  <c r="M12" i="3" s="1"/>
  <c r="E12" i="3"/>
  <c r="F12" i="3" s="1"/>
  <c r="L11" i="3"/>
  <c r="M11" i="3" s="1"/>
  <c r="E11" i="3"/>
  <c r="F11" i="3" s="1"/>
  <c r="L10" i="3"/>
  <c r="M10" i="3" s="1"/>
  <c r="E10" i="3"/>
  <c r="F10" i="3" s="1"/>
  <c r="L9" i="3"/>
  <c r="M9" i="3" s="1"/>
  <c r="E9" i="3"/>
  <c r="F9" i="3" s="1"/>
  <c r="L8" i="3"/>
  <c r="M8" i="3" s="1"/>
  <c r="E8" i="3"/>
  <c r="F8" i="3" s="1"/>
  <c r="Z68" i="3" l="1"/>
  <c r="AA68" i="3" s="1"/>
  <c r="L18" i="3"/>
  <c r="M18" i="3" s="1"/>
  <c r="Z65" i="3"/>
  <c r="AA65" i="3" s="1"/>
  <c r="Z67" i="3"/>
  <c r="AA67" i="3" s="1"/>
  <c r="S74" i="3"/>
  <c r="T74" i="3" s="1"/>
  <c r="Z69" i="3"/>
  <c r="AA69" i="3" s="1"/>
  <c r="L93" i="3"/>
  <c r="M93" i="3" s="1"/>
  <c r="K20" i="3"/>
  <c r="L20" i="3" s="1"/>
  <c r="M20" i="3" s="1"/>
  <c r="E56" i="3"/>
  <c r="F56" i="3" s="1"/>
  <c r="L56" i="3"/>
  <c r="M56" i="3" s="1"/>
  <c r="Z73" i="3"/>
  <c r="AA73" i="3" s="1"/>
  <c r="E72" i="3"/>
  <c r="F72" i="3" s="1"/>
  <c r="E20" i="3"/>
  <c r="F20" i="3" s="1"/>
  <c r="L38" i="3"/>
  <c r="M38" i="3" s="1"/>
  <c r="L54" i="3"/>
  <c r="M54" i="3" s="1"/>
  <c r="Z66" i="3"/>
  <c r="AA66" i="3" s="1"/>
  <c r="S72" i="3"/>
  <c r="T72" i="3" s="1"/>
  <c r="E93" i="3"/>
  <c r="F93" i="3" s="1"/>
  <c r="E36" i="3"/>
  <c r="F36" i="3" s="1"/>
  <c r="E38" i="3"/>
  <c r="F38" i="3" s="1"/>
  <c r="D74" i="3"/>
  <c r="E74" i="3" s="1"/>
  <c r="F74" i="3" s="1"/>
  <c r="Z63" i="3"/>
  <c r="AA63" i="3" s="1"/>
  <c r="Z70" i="3"/>
  <c r="AA70" i="3" s="1"/>
  <c r="Z64" i="3"/>
  <c r="AA64" i="3" s="1"/>
  <c r="Z71" i="3"/>
  <c r="AA71" i="3" s="1"/>
  <c r="W72" i="3"/>
  <c r="W74" i="3" s="1"/>
  <c r="Z62" i="3"/>
  <c r="AA62" i="3" s="1"/>
  <c r="L74" i="3"/>
  <c r="M74" i="3" s="1"/>
  <c r="Y72" i="3"/>
  <c r="L72" i="3"/>
  <c r="M72" i="3" s="1"/>
  <c r="E91" i="3"/>
  <c r="F91" i="3" s="1"/>
  <c r="E54" i="3"/>
  <c r="F54" i="3" s="1"/>
  <c r="L36" i="3"/>
  <c r="M36" i="3" s="1"/>
  <c r="E18" i="3"/>
  <c r="F18" i="3" s="1"/>
  <c r="L91" i="3"/>
  <c r="M91" i="3" s="1"/>
  <c r="Z72" i="3" l="1"/>
  <c r="AA72" i="3" s="1"/>
  <c r="Y74" i="3"/>
  <c r="Z74" i="3" s="1"/>
  <c r="AA74" i="3" s="1"/>
</calcChain>
</file>

<file path=xl/sharedStrings.xml><?xml version="1.0" encoding="utf-8"?>
<sst xmlns="http://schemas.openxmlformats.org/spreadsheetml/2006/main" count="247" uniqueCount="39">
  <si>
    <t>Advanced Manufacturing</t>
  </si>
  <si>
    <t>Advanced Wireless</t>
  </si>
  <si>
    <t>Amount</t>
  </si>
  <si>
    <t>Percent</t>
  </si>
  <si>
    <t>BIO</t>
  </si>
  <si>
    <t>CISE</t>
  </si>
  <si>
    <t>ENG</t>
  </si>
  <si>
    <t>GEO Programs</t>
  </si>
  <si>
    <t>GEO: OPP</t>
  </si>
  <si>
    <t>MPS</t>
  </si>
  <si>
    <t>SBE</t>
  </si>
  <si>
    <t>TIP</t>
  </si>
  <si>
    <t>OISE</t>
  </si>
  <si>
    <t>IA</t>
  </si>
  <si>
    <t>R&amp;RA</t>
  </si>
  <si>
    <t>EDU</t>
  </si>
  <si>
    <t>Total, NSF</t>
  </si>
  <si>
    <t>Artificial Intelligence</t>
  </si>
  <si>
    <t>Biotechnology</t>
  </si>
  <si>
    <t>NSTC Crosscut
Quantum Information Science</t>
  </si>
  <si>
    <t>Microelectronics and Semiconductors</t>
  </si>
  <si>
    <t>NSTC Crosscut
Clean Energy Technology</t>
  </si>
  <si>
    <t>NSTC Crosscut
U.S. Global Change Research Program</t>
  </si>
  <si>
    <t>NSTC Crosscut
National Nanotechnology Initiative (NNI)</t>
  </si>
  <si>
    <t>NSTC Crosscut
Networking &amp; Information Technology R&amp;D (NITRD)</t>
  </si>
  <si>
    <t>FY 2025 
Request</t>
  </si>
  <si>
    <t>Other Climate</t>
  </si>
  <si>
    <t>Total Climate</t>
  </si>
  <si>
    <t>FY 2024 
(TBD)</t>
  </si>
  <si>
    <t xml:space="preserve">FY 2023 
Base
Plan </t>
  </si>
  <si>
    <t>Change over
FY 2023 Base Plan</t>
  </si>
  <si>
    <t xml:space="preserve"> </t>
  </si>
  <si>
    <t>For reference, not shown in CJ</t>
  </si>
  <si>
    <t>NSF ADMINISTRATION PRIORITIES AND CROSSCUTTING RESEARCH TOPICS SUMMARY</t>
  </si>
  <si>
    <t>FY 2025 BUDGET REQUEST TO CONGRESS</t>
  </si>
  <si>
    <t>(Dollars in millions)</t>
  </si>
  <si>
    <r>
      <t>FY 2025 
Request</t>
    </r>
    <r>
      <rPr>
        <b/>
        <vertAlign val="superscript"/>
        <sz val="10"/>
        <rFont val="Open Sans"/>
      </rPr>
      <t>1</t>
    </r>
  </si>
  <si>
    <r>
      <rPr>
        <vertAlign val="superscript"/>
        <sz val="9"/>
        <rFont val="Open Sans"/>
      </rPr>
      <t>1</t>
    </r>
    <r>
      <rPr>
        <sz val="9"/>
        <rFont val="Open Sans"/>
      </rPr>
      <t xml:space="preserve"> Other Climate investments of $152.30 million in the FY 2025 Request, outside the CET defined crosscut, are not captured. </t>
    </r>
  </si>
  <si>
    <r>
      <rPr>
        <vertAlign val="superscript"/>
        <sz val="9"/>
        <rFont val="Open Sans"/>
      </rPr>
      <t>1</t>
    </r>
    <r>
      <rPr>
        <sz val="9"/>
        <rFont val="Open Sans"/>
      </rPr>
      <t xml:space="preserve"> Other Climate investments of $152.30 million in the FY 2025 Request, outside the USGCRP defined crosscut, are not captured.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</si>
</sst>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3" x14ac:knownFonts="1"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u/>
      <sz val="11"/>
      <color theme="10"/>
      <name val="Calibri"/>
      <family val="2"/>
      <scheme val="minor"/>
    </font>
    <font>
      <sz val="9"/>
      <name val="Open Sans"/>
    </font>
    <font>
      <vertAlign val="superscript"/>
      <sz val="9"/>
      <name val="Open Sans"/>
    </font>
    <font>
      <sz val="11"/>
      <color rgb="FF000000"/>
      <name val="Calibri"/>
      <family val="2"/>
      <scheme val="minor"/>
    </font>
    <font>
      <sz val="10"/>
      <name val="Open Sans"/>
    </font>
    <font>
      <b/>
      <sz val="10"/>
      <name val="Open Sans"/>
    </font>
    <font>
      <b/>
      <vertAlign val="superscript"/>
      <sz val="10"/>
      <name val="Open Sans"/>
    </font>
    <font>
      <b/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12">
    <xf numFmtId="0" fontId="0" fillId="0" borderId="0" xfId="0"/>
    <xf numFmtId="164" fontId="4" fillId="0" borderId="15" xfId="0" applyNumberFormat="1" applyFont="1" applyBorder="1" applyAlignment="1">
      <alignment horizontal="right" vertical="top"/>
    </xf>
    <xf numFmtId="166" fontId="4" fillId="0" borderId="7" xfId="0" applyNumberFormat="1" applyFont="1" applyBorder="1" applyAlignment="1">
      <alignment horizontal="right" vertical="top"/>
    </xf>
    <xf numFmtId="166" fontId="4" fillId="0" borderId="13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6" fontId="3" fillId="0" borderId="13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10" xfId="0" applyFont="1" applyBorder="1"/>
    <xf numFmtId="0" fontId="1" fillId="0" borderId="1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4" fillId="0" borderId="5" xfId="0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4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66" fontId="4" fillId="0" borderId="0" xfId="0" applyNumberFormat="1" applyFont="1" applyAlignment="1">
      <alignment horizontal="right" vertical="top"/>
    </xf>
    <xf numFmtId="166" fontId="4" fillId="0" borderId="6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left" vertical="top"/>
    </xf>
    <xf numFmtId="166" fontId="4" fillId="0" borderId="12" xfId="0" applyNumberFormat="1" applyFont="1" applyBorder="1" applyAlignment="1">
      <alignment horizontal="right" vertical="top"/>
    </xf>
    <xf numFmtId="166" fontId="4" fillId="0" borderId="11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166" fontId="3" fillId="0" borderId="12" xfId="0" applyNumberFormat="1" applyFont="1" applyBorder="1" applyAlignment="1">
      <alignment horizontal="right" vertical="top"/>
    </xf>
    <xf numFmtId="166" fontId="3" fillId="0" borderId="11" xfId="0" applyNumberFormat="1" applyFont="1" applyBorder="1" applyAlignment="1">
      <alignment horizontal="right" vertical="top"/>
    </xf>
    <xf numFmtId="165" fontId="3" fillId="0" borderId="14" xfId="0" applyNumberFormat="1" applyFont="1" applyBorder="1" applyAlignment="1">
      <alignment horizontal="right" vertical="top"/>
    </xf>
    <xf numFmtId="0" fontId="3" fillId="0" borderId="16" xfId="0" applyFont="1" applyBorder="1" applyAlignment="1">
      <alignment horizontal="left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18" xfId="0" applyNumberFormat="1" applyFont="1" applyBorder="1" applyAlignment="1">
      <alignment horizontal="right" vertical="center"/>
    </xf>
    <xf numFmtId="165" fontId="3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1" xfId="0" applyFont="1" applyBorder="1"/>
    <xf numFmtId="0" fontId="10" fillId="0" borderId="0" xfId="0" applyFont="1" applyAlignment="1">
      <alignment horizontal="center" vertical="center" wrapText="1"/>
    </xf>
    <xf numFmtId="0" fontId="9" fillId="0" borderId="5" xfId="0" applyFont="1" applyBorder="1"/>
    <xf numFmtId="0" fontId="9" fillId="0" borderId="0" xfId="0" applyFont="1" applyAlignment="1">
      <alignment vertical="center" wrapText="1"/>
    </xf>
    <xf numFmtId="0" fontId="9" fillId="0" borderId="10" xfId="0" applyFont="1" applyBorder="1"/>
    <xf numFmtId="0" fontId="10" fillId="0" borderId="11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5" xfId="0" applyFont="1" applyBorder="1" applyAlignment="1">
      <alignment horizontal="left" vertical="top"/>
    </xf>
    <xf numFmtId="164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64" fontId="9" fillId="0" borderId="6" xfId="0" applyNumberFormat="1" applyFont="1" applyBorder="1" applyAlignment="1">
      <alignment horizontal="right" vertical="top"/>
    </xf>
    <xf numFmtId="165" fontId="9" fillId="0" borderId="4" xfId="0" applyNumberFormat="1" applyFont="1" applyBorder="1" applyAlignment="1">
      <alignment horizontal="right" vertical="top"/>
    </xf>
    <xf numFmtId="165" fontId="9" fillId="0" borderId="0" xfId="0" applyNumberFormat="1" applyFont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166" fontId="9" fillId="0" borderId="6" xfId="0" applyNumberFormat="1" applyFont="1" applyBorder="1" applyAlignment="1">
      <alignment horizontal="right" vertical="top"/>
    </xf>
    <xf numFmtId="0" fontId="9" fillId="0" borderId="10" xfId="0" applyFont="1" applyBorder="1" applyAlignment="1">
      <alignment horizontal="left" vertical="top"/>
    </xf>
    <xf numFmtId="166" fontId="9" fillId="0" borderId="13" xfId="0" applyNumberFormat="1" applyFont="1" applyBorder="1" applyAlignment="1">
      <alignment horizontal="right" vertical="top"/>
    </xf>
    <xf numFmtId="166" fontId="9" fillId="0" borderId="12" xfId="0" applyNumberFormat="1" applyFont="1" applyBorder="1" applyAlignment="1">
      <alignment horizontal="right" vertical="top"/>
    </xf>
    <xf numFmtId="166" fontId="9" fillId="0" borderId="11" xfId="0" applyNumberFormat="1" applyFont="1" applyBorder="1" applyAlignment="1">
      <alignment horizontal="right" vertical="top"/>
    </xf>
    <xf numFmtId="165" fontId="9" fillId="0" borderId="14" xfId="0" applyNumberFormat="1" applyFont="1" applyBorder="1" applyAlignment="1">
      <alignment horizontal="right" vertical="top"/>
    </xf>
    <xf numFmtId="0" fontId="10" fillId="0" borderId="5" xfId="0" applyFont="1" applyBorder="1" applyAlignment="1">
      <alignment horizontal="left" vertical="top"/>
    </xf>
    <xf numFmtId="164" fontId="10" fillId="0" borderId="7" xfId="0" applyNumberFormat="1" applyFont="1" applyBorder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4" fontId="10" fillId="0" borderId="6" xfId="0" applyNumberFormat="1" applyFont="1" applyBorder="1" applyAlignment="1">
      <alignment horizontal="right" vertical="top"/>
    </xf>
    <xf numFmtId="165" fontId="10" fillId="0" borderId="4" xfId="0" applyNumberFormat="1" applyFont="1" applyBorder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0" fontId="10" fillId="0" borderId="10" xfId="0" applyFont="1" applyBorder="1" applyAlignment="1">
      <alignment horizontal="left" vertical="top"/>
    </xf>
    <xf numFmtId="166" fontId="10" fillId="0" borderId="13" xfId="0" applyNumberFormat="1" applyFont="1" applyBorder="1" applyAlignment="1">
      <alignment horizontal="right" vertical="top"/>
    </xf>
    <xf numFmtId="166" fontId="10" fillId="0" borderId="12" xfId="0" applyNumberFormat="1" applyFont="1" applyBorder="1" applyAlignment="1">
      <alignment horizontal="right" vertical="top"/>
    </xf>
    <xf numFmtId="166" fontId="10" fillId="0" borderId="11" xfId="0" applyNumberFormat="1" applyFont="1" applyBorder="1" applyAlignment="1">
      <alignment horizontal="right" vertical="top"/>
    </xf>
    <xf numFmtId="165" fontId="10" fillId="0" borderId="14" xfId="0" applyNumberFormat="1" applyFont="1" applyBorder="1" applyAlignment="1">
      <alignment horizontal="right" vertical="top"/>
    </xf>
    <xf numFmtId="0" fontId="10" fillId="0" borderId="16" xfId="0" applyFont="1" applyBorder="1" applyAlignment="1">
      <alignment horizontal="left" vertical="center"/>
    </xf>
    <xf numFmtId="164" fontId="10" fillId="0" borderId="19" xfId="0" applyNumberFormat="1" applyFont="1" applyBorder="1" applyAlignment="1">
      <alignment horizontal="right" vertical="center"/>
    </xf>
    <xf numFmtId="164" fontId="10" fillId="0" borderId="17" xfId="0" applyNumberFormat="1" applyFont="1" applyBorder="1" applyAlignment="1">
      <alignment horizontal="right" vertical="center"/>
    </xf>
    <xf numFmtId="164" fontId="10" fillId="0" borderId="18" xfId="0" applyNumberFormat="1" applyFont="1" applyBorder="1" applyAlignment="1">
      <alignment horizontal="right" vertical="center"/>
    </xf>
    <xf numFmtId="165" fontId="10" fillId="0" borderId="20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10" fillId="0" borderId="16" xfId="0" applyFont="1" applyBorder="1" applyAlignment="1">
      <alignment horizontal="left" vertical="top"/>
    </xf>
    <xf numFmtId="0" fontId="9" fillId="0" borderId="0" xfId="0" applyFont="1"/>
    <xf numFmtId="164" fontId="10" fillId="0" borderId="24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1" xfId="0" applyFont="1" applyBorder="1" applyAlignment="1">
      <alignment horizontal="right" wrapText="1"/>
    </xf>
    <xf numFmtId="0" fontId="10" fillId="0" borderId="22" xfId="0" applyFont="1" applyBorder="1" applyAlignment="1">
      <alignment horizontal="right" wrapText="1"/>
    </xf>
    <xf numFmtId="0" fontId="10" fillId="0" borderId="23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0" fontId="1" fillId="0" borderId="23" xfId="0" applyFont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0" fillId="0" borderId="12" xfId="0" applyFont="1" applyBorder="1" applyAlignment="1">
      <alignment horizontal="right" wrapText="1"/>
    </xf>
    <xf numFmtId="0" fontId="10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Normal 2" xfId="2" xr:uid="{532BBDDA-F401-44C9-B7A2-8D0BB23E4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191B-769C-42E5-ACB4-7ECDFA6C7A7A}">
  <dimension ref="A1:AA113"/>
  <sheetViews>
    <sheetView showGridLines="0" tabSelected="1" zoomScaleNormal="100" workbookViewId="0">
      <selection activeCell="J75" sqref="J75"/>
    </sheetView>
  </sheetViews>
  <sheetFormatPr defaultColWidth="8.77734375" defaultRowHeight="13.2" x14ac:dyDescent="0.3"/>
  <cols>
    <col min="1" max="1" width="21.6640625" style="7" customWidth="1"/>
    <col min="2" max="3" width="9.77734375" style="7" customWidth="1"/>
    <col min="4" max="4" width="10.33203125" style="7" customWidth="1"/>
    <col min="5" max="6" width="10.77734375" style="7" customWidth="1"/>
    <col min="7" max="7" width="1.5546875" style="7" customWidth="1"/>
    <col min="8" max="8" width="24" style="7" customWidth="1"/>
    <col min="9" max="10" width="9.77734375" style="7" customWidth="1"/>
    <col min="11" max="11" width="10.33203125" style="7" customWidth="1"/>
    <col min="12" max="13" width="10.77734375" style="7" customWidth="1"/>
    <col min="14" max="14" width="128.109375" style="7" customWidth="1"/>
    <col min="15" max="15" width="14.77734375" style="7" customWidth="1"/>
    <col min="16" max="18" width="9.77734375" style="7" customWidth="1"/>
    <col min="19" max="20" width="10.77734375" style="7" customWidth="1"/>
    <col min="21" max="21" width="1.5546875" style="7" customWidth="1"/>
    <col min="22" max="22" width="14.77734375" style="7" customWidth="1"/>
    <col min="23" max="25" width="9.77734375" style="7" customWidth="1"/>
    <col min="26" max="27" width="10.77734375" style="7" customWidth="1"/>
    <col min="28" max="16384" width="8.77734375" style="7"/>
  </cols>
  <sheetData>
    <row r="1" spans="1:13" ht="15" x14ac:dyDescent="0.35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" x14ac:dyDescent="0.35">
      <c r="A2" s="102" t="s">
        <v>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15.6" thickBot="1" x14ac:dyDescent="0.4">
      <c r="A3" s="110" t="s">
        <v>35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31.95" customHeight="1" x14ac:dyDescent="0.35">
      <c r="A4" s="37"/>
      <c r="B4" s="103" t="s">
        <v>0</v>
      </c>
      <c r="C4" s="103"/>
      <c r="D4" s="103"/>
      <c r="E4" s="103"/>
      <c r="F4" s="104"/>
      <c r="G4" s="38"/>
      <c r="H4" s="37"/>
      <c r="I4" s="103" t="s">
        <v>1</v>
      </c>
      <c r="J4" s="103"/>
      <c r="K4" s="103"/>
      <c r="L4" s="103"/>
      <c r="M4" s="104"/>
    </row>
    <row r="5" spans="1:13" ht="15" x14ac:dyDescent="0.35">
      <c r="A5" s="39"/>
      <c r="B5" s="82" t="s">
        <v>29</v>
      </c>
      <c r="C5" s="89" t="s">
        <v>28</v>
      </c>
      <c r="D5" s="82" t="s">
        <v>25</v>
      </c>
      <c r="E5" s="85" t="s">
        <v>30</v>
      </c>
      <c r="F5" s="86"/>
      <c r="G5" s="40"/>
      <c r="H5" s="39"/>
      <c r="I5" s="82" t="s">
        <v>29</v>
      </c>
      <c r="J5" s="89" t="s">
        <v>28</v>
      </c>
      <c r="K5" s="82" t="s">
        <v>25</v>
      </c>
      <c r="L5" s="85" t="s">
        <v>30</v>
      </c>
      <c r="M5" s="86"/>
    </row>
    <row r="6" spans="1:13" ht="16.2" customHeight="1" x14ac:dyDescent="0.35">
      <c r="A6" s="39"/>
      <c r="B6" s="83"/>
      <c r="C6" s="90"/>
      <c r="D6" s="83"/>
      <c r="E6" s="87"/>
      <c r="F6" s="88"/>
      <c r="G6" s="40"/>
      <c r="H6" s="39"/>
      <c r="I6" s="83"/>
      <c r="J6" s="90"/>
      <c r="K6" s="83"/>
      <c r="L6" s="87"/>
      <c r="M6" s="88"/>
    </row>
    <row r="7" spans="1:13" ht="16.2" customHeight="1" x14ac:dyDescent="0.35">
      <c r="A7" s="41"/>
      <c r="B7" s="84"/>
      <c r="C7" s="91"/>
      <c r="D7" s="84"/>
      <c r="E7" s="42" t="s">
        <v>2</v>
      </c>
      <c r="F7" s="43" t="s">
        <v>3</v>
      </c>
      <c r="G7" s="44"/>
      <c r="H7" s="41"/>
      <c r="I7" s="84"/>
      <c r="J7" s="91"/>
      <c r="K7" s="84"/>
      <c r="L7" s="42" t="s">
        <v>2</v>
      </c>
      <c r="M7" s="43" t="s">
        <v>3</v>
      </c>
    </row>
    <row r="8" spans="1:13" s="17" customFormat="1" ht="15" customHeight="1" x14ac:dyDescent="0.3">
      <c r="A8" s="45" t="s">
        <v>4</v>
      </c>
      <c r="B8" s="46">
        <v>7.16</v>
      </c>
      <c r="C8" s="46">
        <v>0</v>
      </c>
      <c r="D8" s="47">
        <v>7.48</v>
      </c>
      <c r="E8" s="48">
        <f t="shared" ref="E8:E20" si="0">D8-B8</f>
        <v>0.32000000000000028</v>
      </c>
      <c r="F8" s="49">
        <f t="shared" ref="F8:F20" si="1">IFERROR(E8/(B8), "N/A")</f>
        <v>4.4692737430167634E-2</v>
      </c>
      <c r="G8" s="50"/>
      <c r="H8" s="45" t="s">
        <v>4</v>
      </c>
      <c r="I8" s="46">
        <v>0</v>
      </c>
      <c r="J8" s="46">
        <v>0</v>
      </c>
      <c r="K8" s="47"/>
      <c r="L8" s="48">
        <f t="shared" ref="L8:L20" si="2">K8-I8</f>
        <v>0</v>
      </c>
      <c r="M8" s="49" t="str">
        <f t="shared" ref="M8:M20" si="3">IFERROR(L8/(I8), "N/A")</f>
        <v>N/A</v>
      </c>
    </row>
    <row r="9" spans="1:13" s="17" customFormat="1" ht="15" customHeight="1" x14ac:dyDescent="0.3">
      <c r="A9" s="45" t="s">
        <v>5</v>
      </c>
      <c r="B9" s="51">
        <v>44.3</v>
      </c>
      <c r="C9" s="51">
        <v>0</v>
      </c>
      <c r="D9" s="52">
        <v>44.3</v>
      </c>
      <c r="E9" s="53">
        <f t="shared" si="0"/>
        <v>0</v>
      </c>
      <c r="F9" s="49">
        <f t="shared" si="1"/>
        <v>0</v>
      </c>
      <c r="G9" s="50"/>
      <c r="H9" s="45" t="s">
        <v>5</v>
      </c>
      <c r="I9" s="51">
        <v>88.76</v>
      </c>
      <c r="J9" s="51">
        <v>0</v>
      </c>
      <c r="K9" s="52">
        <v>93.61</v>
      </c>
      <c r="L9" s="53">
        <f t="shared" si="2"/>
        <v>4.8499999999999943</v>
      </c>
      <c r="M9" s="49">
        <f t="shared" si="3"/>
        <v>5.4641730509238332E-2</v>
      </c>
    </row>
    <row r="10" spans="1:13" s="17" customFormat="1" ht="15" customHeight="1" x14ac:dyDescent="0.3">
      <c r="A10" s="45" t="s">
        <v>6</v>
      </c>
      <c r="B10" s="51">
        <v>125</v>
      </c>
      <c r="C10" s="51">
        <v>0</v>
      </c>
      <c r="D10" s="52">
        <v>130.63</v>
      </c>
      <c r="E10" s="53">
        <f t="shared" si="0"/>
        <v>5.6299999999999955</v>
      </c>
      <c r="F10" s="49">
        <f t="shared" si="1"/>
        <v>4.5039999999999962E-2</v>
      </c>
      <c r="G10" s="50"/>
      <c r="H10" s="45" t="s">
        <v>6</v>
      </c>
      <c r="I10" s="51">
        <v>25</v>
      </c>
      <c r="J10" s="51">
        <v>0</v>
      </c>
      <c r="K10" s="52">
        <v>26.13</v>
      </c>
      <c r="L10" s="53">
        <f t="shared" si="2"/>
        <v>1.129999999999999</v>
      </c>
      <c r="M10" s="49">
        <f t="shared" si="3"/>
        <v>4.5199999999999962E-2</v>
      </c>
    </row>
    <row r="11" spans="1:13" s="17" customFormat="1" ht="15" customHeight="1" x14ac:dyDescent="0.3">
      <c r="A11" s="45" t="s">
        <v>7</v>
      </c>
      <c r="B11" s="51">
        <v>0</v>
      </c>
      <c r="C11" s="51">
        <v>0</v>
      </c>
      <c r="D11" s="52">
        <v>0</v>
      </c>
      <c r="E11" s="53">
        <f t="shared" si="0"/>
        <v>0</v>
      </c>
      <c r="F11" s="49" t="str">
        <f t="shared" si="1"/>
        <v>N/A</v>
      </c>
      <c r="G11" s="50"/>
      <c r="H11" s="45" t="s">
        <v>7</v>
      </c>
      <c r="I11" s="51">
        <v>0</v>
      </c>
      <c r="J11" s="51">
        <v>0</v>
      </c>
      <c r="K11" s="52">
        <v>0</v>
      </c>
      <c r="L11" s="53">
        <f t="shared" si="2"/>
        <v>0</v>
      </c>
      <c r="M11" s="49" t="str">
        <f t="shared" si="3"/>
        <v>N/A</v>
      </c>
    </row>
    <row r="12" spans="1:13" s="17" customFormat="1" ht="15" customHeight="1" x14ac:dyDescent="0.3">
      <c r="A12" s="45" t="s">
        <v>8</v>
      </c>
      <c r="B12" s="51">
        <v>0</v>
      </c>
      <c r="C12" s="51">
        <v>0</v>
      </c>
      <c r="D12" s="52">
        <v>0</v>
      </c>
      <c r="E12" s="53">
        <f t="shared" si="0"/>
        <v>0</v>
      </c>
      <c r="F12" s="49" t="str">
        <f t="shared" si="1"/>
        <v>N/A</v>
      </c>
      <c r="G12" s="50"/>
      <c r="H12" s="45" t="s">
        <v>8</v>
      </c>
      <c r="I12" s="51">
        <v>0</v>
      </c>
      <c r="J12" s="51">
        <v>0</v>
      </c>
      <c r="K12" s="52">
        <v>0</v>
      </c>
      <c r="L12" s="53">
        <f t="shared" si="2"/>
        <v>0</v>
      </c>
      <c r="M12" s="49" t="str">
        <f t="shared" si="3"/>
        <v>N/A</v>
      </c>
    </row>
    <row r="13" spans="1:13" s="17" customFormat="1" ht="15" customHeight="1" x14ac:dyDescent="0.3">
      <c r="A13" s="45" t="s">
        <v>9</v>
      </c>
      <c r="B13" s="51">
        <v>128.33000000000001</v>
      </c>
      <c r="C13" s="51">
        <v>0</v>
      </c>
      <c r="D13" s="52">
        <v>139.5</v>
      </c>
      <c r="E13" s="53">
        <f t="shared" si="0"/>
        <v>11.169999999999987</v>
      </c>
      <c r="F13" s="49">
        <f t="shared" si="1"/>
        <v>8.7041221849918068E-2</v>
      </c>
      <c r="G13" s="50"/>
      <c r="H13" s="45" t="s">
        <v>9</v>
      </c>
      <c r="I13" s="51">
        <v>17</v>
      </c>
      <c r="J13" s="51">
        <v>0</v>
      </c>
      <c r="K13" s="52">
        <v>17</v>
      </c>
      <c r="L13" s="53">
        <f t="shared" si="2"/>
        <v>0</v>
      </c>
      <c r="M13" s="49">
        <f t="shared" si="3"/>
        <v>0</v>
      </c>
    </row>
    <row r="14" spans="1:13" s="17" customFormat="1" ht="15" customHeight="1" x14ac:dyDescent="0.3">
      <c r="A14" s="45" t="s">
        <v>10</v>
      </c>
      <c r="B14" s="51">
        <v>0.5</v>
      </c>
      <c r="C14" s="51">
        <v>0</v>
      </c>
      <c r="D14" s="52">
        <v>0.52</v>
      </c>
      <c r="E14" s="53">
        <f t="shared" si="0"/>
        <v>2.0000000000000018E-2</v>
      </c>
      <c r="F14" s="49">
        <f t="shared" si="1"/>
        <v>4.0000000000000036E-2</v>
      </c>
      <c r="G14" s="50"/>
      <c r="H14" s="45" t="s">
        <v>10</v>
      </c>
      <c r="I14" s="51">
        <v>0</v>
      </c>
      <c r="J14" s="51">
        <v>0</v>
      </c>
      <c r="K14" s="52">
        <v>0</v>
      </c>
      <c r="L14" s="53">
        <f t="shared" si="2"/>
        <v>0</v>
      </c>
      <c r="M14" s="49" t="str">
        <f t="shared" si="3"/>
        <v>N/A</v>
      </c>
    </row>
    <row r="15" spans="1:13" s="17" customFormat="1" ht="15" customHeight="1" x14ac:dyDescent="0.3">
      <c r="A15" s="45" t="s">
        <v>11</v>
      </c>
      <c r="B15" s="51">
        <v>41.6</v>
      </c>
      <c r="C15" s="51">
        <v>0</v>
      </c>
      <c r="D15" s="52">
        <v>55.72</v>
      </c>
      <c r="E15" s="53">
        <f t="shared" si="0"/>
        <v>14.119999999999997</v>
      </c>
      <c r="F15" s="49">
        <f t="shared" si="1"/>
        <v>0.33942307692307683</v>
      </c>
      <c r="G15" s="50"/>
      <c r="H15" s="45" t="s">
        <v>11</v>
      </c>
      <c r="I15" s="51">
        <v>23.259999999999998</v>
      </c>
      <c r="J15" s="51">
        <v>0</v>
      </c>
      <c r="K15" s="52">
        <v>31.16</v>
      </c>
      <c r="L15" s="53">
        <f t="shared" si="2"/>
        <v>7.9000000000000021</v>
      </c>
      <c r="M15" s="49">
        <f t="shared" si="3"/>
        <v>0.33963886500429935</v>
      </c>
    </row>
    <row r="16" spans="1:13" s="17" customFormat="1" ht="15" customHeight="1" x14ac:dyDescent="0.3">
      <c r="A16" s="45" t="s">
        <v>12</v>
      </c>
      <c r="B16" s="51">
        <v>0.5</v>
      </c>
      <c r="C16" s="51">
        <v>0</v>
      </c>
      <c r="D16" s="52">
        <v>0.52</v>
      </c>
      <c r="E16" s="53">
        <f t="shared" si="0"/>
        <v>2.0000000000000018E-2</v>
      </c>
      <c r="F16" s="49">
        <f t="shared" si="1"/>
        <v>4.0000000000000036E-2</v>
      </c>
      <c r="G16" s="50"/>
      <c r="H16" s="45" t="s">
        <v>12</v>
      </c>
      <c r="I16" s="51">
        <v>0</v>
      </c>
      <c r="J16" s="51">
        <v>0</v>
      </c>
      <c r="K16" s="52">
        <v>0</v>
      </c>
      <c r="L16" s="53">
        <f t="shared" si="2"/>
        <v>0</v>
      </c>
      <c r="M16" s="49" t="str">
        <f t="shared" si="3"/>
        <v>N/A</v>
      </c>
    </row>
    <row r="17" spans="1:13" s="17" customFormat="1" ht="15" customHeight="1" x14ac:dyDescent="0.3">
      <c r="A17" s="54" t="s">
        <v>13</v>
      </c>
      <c r="B17" s="55">
        <v>1</v>
      </c>
      <c r="C17" s="55">
        <v>0</v>
      </c>
      <c r="D17" s="56">
        <v>1</v>
      </c>
      <c r="E17" s="57">
        <f t="shared" si="0"/>
        <v>0</v>
      </c>
      <c r="F17" s="58">
        <f t="shared" si="1"/>
        <v>0</v>
      </c>
      <c r="G17" s="50"/>
      <c r="H17" s="54" t="s">
        <v>13</v>
      </c>
      <c r="I17" s="55">
        <v>0</v>
      </c>
      <c r="J17" s="55">
        <v>0</v>
      </c>
      <c r="K17" s="56">
        <v>0</v>
      </c>
      <c r="L17" s="57">
        <f t="shared" si="2"/>
        <v>0</v>
      </c>
      <c r="M17" s="58" t="str">
        <f t="shared" si="3"/>
        <v>N/A</v>
      </c>
    </row>
    <row r="18" spans="1:13" s="17" customFormat="1" ht="16.2" customHeight="1" x14ac:dyDescent="0.3">
      <c r="A18" s="59" t="s">
        <v>14</v>
      </c>
      <c r="B18" s="60">
        <f>SUM(B8:B17)</f>
        <v>348.39</v>
      </c>
      <c r="C18" s="60">
        <f t="shared" ref="C18" si="4">SUM(C8:C17)</f>
        <v>0</v>
      </c>
      <c r="D18" s="61">
        <f>SUM(D8:D17)</f>
        <v>379.66999999999996</v>
      </c>
      <c r="E18" s="62">
        <f t="shared" si="0"/>
        <v>31.279999999999973</v>
      </c>
      <c r="F18" s="63">
        <f t="shared" si="1"/>
        <v>8.9784436981543592E-2</v>
      </c>
      <c r="G18" s="64"/>
      <c r="H18" s="59" t="s">
        <v>14</v>
      </c>
      <c r="I18" s="60">
        <f t="shared" ref="I18:K18" si="5">SUM(I8:I17)</f>
        <v>154.01999999999998</v>
      </c>
      <c r="J18" s="60">
        <f t="shared" si="5"/>
        <v>0</v>
      </c>
      <c r="K18" s="61">
        <f t="shared" si="5"/>
        <v>167.9</v>
      </c>
      <c r="L18" s="62">
        <f t="shared" si="2"/>
        <v>13.880000000000024</v>
      </c>
      <c r="M18" s="63">
        <f t="shared" si="3"/>
        <v>9.0118166471886932E-2</v>
      </c>
    </row>
    <row r="19" spans="1:13" s="17" customFormat="1" ht="16.2" customHeight="1" x14ac:dyDescent="0.3">
      <c r="A19" s="65" t="s">
        <v>15</v>
      </c>
      <c r="B19" s="66">
        <v>6</v>
      </c>
      <c r="C19" s="66">
        <v>0</v>
      </c>
      <c r="D19" s="67">
        <v>7</v>
      </c>
      <c r="E19" s="68">
        <f t="shared" si="0"/>
        <v>1</v>
      </c>
      <c r="F19" s="69">
        <f t="shared" si="1"/>
        <v>0.16666666666666666</v>
      </c>
      <c r="G19" s="64"/>
      <c r="H19" s="65" t="s">
        <v>15</v>
      </c>
      <c r="I19" s="66">
        <v>0</v>
      </c>
      <c r="J19" s="66">
        <v>0</v>
      </c>
      <c r="K19" s="67">
        <v>0</v>
      </c>
      <c r="L19" s="68">
        <f t="shared" si="2"/>
        <v>0</v>
      </c>
      <c r="M19" s="69" t="str">
        <f t="shared" si="3"/>
        <v>N/A</v>
      </c>
    </row>
    <row r="20" spans="1:13" s="36" customFormat="1" ht="16.2" customHeight="1" thickBot="1" x14ac:dyDescent="0.35">
      <c r="A20" s="70" t="s">
        <v>16</v>
      </c>
      <c r="B20" s="71">
        <f t="shared" ref="B20:D20" si="6">SUM(B18:B19)</f>
        <v>354.39</v>
      </c>
      <c r="C20" s="71">
        <f t="shared" si="6"/>
        <v>0</v>
      </c>
      <c r="D20" s="72">
        <f t="shared" si="6"/>
        <v>386.66999999999996</v>
      </c>
      <c r="E20" s="73">
        <f t="shared" si="0"/>
        <v>32.279999999999973</v>
      </c>
      <c r="F20" s="74">
        <f t="shared" si="1"/>
        <v>9.1086091594006532E-2</v>
      </c>
      <c r="G20" s="75"/>
      <c r="H20" s="76" t="s">
        <v>16</v>
      </c>
      <c r="I20" s="71">
        <f t="shared" ref="I20:K20" si="7">SUM(I18:I19)</f>
        <v>154.01999999999998</v>
      </c>
      <c r="J20" s="71">
        <f t="shared" si="7"/>
        <v>0</v>
      </c>
      <c r="K20" s="72">
        <f t="shared" si="7"/>
        <v>167.9</v>
      </c>
      <c r="L20" s="73">
        <f t="shared" si="2"/>
        <v>13.880000000000024</v>
      </c>
      <c r="M20" s="74">
        <f t="shared" si="3"/>
        <v>9.0118166471886932E-2</v>
      </c>
    </row>
    <row r="21" spans="1:13" ht="7.5" customHeight="1" thickBot="1" x14ac:dyDescent="0.4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ht="31.95" customHeight="1" x14ac:dyDescent="0.35">
      <c r="A22" s="37"/>
      <c r="B22" s="103" t="s">
        <v>17</v>
      </c>
      <c r="C22" s="103"/>
      <c r="D22" s="103"/>
      <c r="E22" s="103"/>
      <c r="F22" s="104"/>
      <c r="G22" s="38"/>
      <c r="H22" s="37"/>
      <c r="I22" s="103" t="s">
        <v>18</v>
      </c>
      <c r="J22" s="103"/>
      <c r="K22" s="103"/>
      <c r="L22" s="103"/>
      <c r="M22" s="104"/>
    </row>
    <row r="23" spans="1:13" ht="15" x14ac:dyDescent="0.35">
      <c r="A23" s="39"/>
      <c r="B23" s="82" t="s">
        <v>29</v>
      </c>
      <c r="C23" s="89" t="s">
        <v>28</v>
      </c>
      <c r="D23" s="82" t="s">
        <v>25</v>
      </c>
      <c r="E23" s="85" t="s">
        <v>30</v>
      </c>
      <c r="F23" s="86"/>
      <c r="G23" s="40"/>
      <c r="H23" s="39"/>
      <c r="I23" s="82" t="s">
        <v>29</v>
      </c>
      <c r="J23" s="89" t="s">
        <v>28</v>
      </c>
      <c r="K23" s="82" t="s">
        <v>25</v>
      </c>
      <c r="L23" s="85" t="s">
        <v>30</v>
      </c>
      <c r="M23" s="86"/>
    </row>
    <row r="24" spans="1:13" ht="16.2" customHeight="1" x14ac:dyDescent="0.35">
      <c r="A24" s="39"/>
      <c r="B24" s="83"/>
      <c r="C24" s="90"/>
      <c r="D24" s="83"/>
      <c r="E24" s="87"/>
      <c r="F24" s="88"/>
      <c r="G24" s="40"/>
      <c r="H24" s="39"/>
      <c r="I24" s="83"/>
      <c r="J24" s="90"/>
      <c r="K24" s="83"/>
      <c r="L24" s="87"/>
      <c r="M24" s="88"/>
    </row>
    <row r="25" spans="1:13" ht="16.2" customHeight="1" x14ac:dyDescent="0.35">
      <c r="A25" s="41"/>
      <c r="B25" s="84"/>
      <c r="C25" s="91"/>
      <c r="D25" s="84"/>
      <c r="E25" s="42" t="s">
        <v>2</v>
      </c>
      <c r="F25" s="43" t="s">
        <v>3</v>
      </c>
      <c r="G25" s="44"/>
      <c r="H25" s="41"/>
      <c r="I25" s="84"/>
      <c r="J25" s="91"/>
      <c r="K25" s="84"/>
      <c r="L25" s="42" t="s">
        <v>2</v>
      </c>
      <c r="M25" s="43" t="s">
        <v>3</v>
      </c>
    </row>
    <row r="26" spans="1:13" s="17" customFormat="1" ht="15" customHeight="1" x14ac:dyDescent="0.3">
      <c r="A26" s="45" t="s">
        <v>4</v>
      </c>
      <c r="B26" s="46">
        <v>20</v>
      </c>
      <c r="C26" s="46">
        <v>0</v>
      </c>
      <c r="D26" s="47">
        <v>20.9</v>
      </c>
      <c r="E26" s="48">
        <f t="shared" ref="E26:E38" si="8">D26-B26</f>
        <v>0.89999999999999858</v>
      </c>
      <c r="F26" s="49">
        <f t="shared" ref="F26:F38" si="9">IFERROR(E26/(B26), "N/A")</f>
        <v>4.4999999999999929E-2</v>
      </c>
      <c r="G26" s="50"/>
      <c r="H26" s="45" t="s">
        <v>4</v>
      </c>
      <c r="I26" s="46">
        <v>148</v>
      </c>
      <c r="J26" s="46">
        <v>0</v>
      </c>
      <c r="K26" s="47">
        <v>154.66</v>
      </c>
      <c r="L26" s="48">
        <f t="shared" ref="L26:L38" si="10">K26-I26</f>
        <v>6.6599999999999966</v>
      </c>
      <c r="M26" s="49">
        <f t="shared" ref="M26:M38" si="11">IFERROR(L26/(I26), "N/A")</f>
        <v>4.4999999999999978E-2</v>
      </c>
    </row>
    <row r="27" spans="1:13" s="17" customFormat="1" ht="15" customHeight="1" x14ac:dyDescent="0.3">
      <c r="A27" s="45" t="s">
        <v>5</v>
      </c>
      <c r="B27" s="51">
        <v>344</v>
      </c>
      <c r="C27" s="51">
        <v>0</v>
      </c>
      <c r="D27" s="52">
        <v>369.18</v>
      </c>
      <c r="E27" s="53">
        <f t="shared" si="8"/>
        <v>25.180000000000007</v>
      </c>
      <c r="F27" s="49">
        <f t="shared" si="9"/>
        <v>7.3197674418604669E-2</v>
      </c>
      <c r="G27" s="50"/>
      <c r="H27" s="45" t="s">
        <v>5</v>
      </c>
      <c r="I27" s="51">
        <v>6.92</v>
      </c>
      <c r="J27" s="51">
        <v>0</v>
      </c>
      <c r="K27" s="52">
        <v>8.5500000000000007</v>
      </c>
      <c r="L27" s="53">
        <f t="shared" si="10"/>
        <v>1.6300000000000008</v>
      </c>
      <c r="M27" s="49">
        <f t="shared" si="11"/>
        <v>0.235549132947977</v>
      </c>
    </row>
    <row r="28" spans="1:13" s="17" customFormat="1" ht="15" customHeight="1" x14ac:dyDescent="0.3">
      <c r="A28" s="45" t="s">
        <v>6</v>
      </c>
      <c r="B28" s="51">
        <v>88</v>
      </c>
      <c r="C28" s="51">
        <v>0</v>
      </c>
      <c r="D28" s="52">
        <v>91.96</v>
      </c>
      <c r="E28" s="53">
        <f t="shared" si="8"/>
        <v>3.9599999999999937</v>
      </c>
      <c r="F28" s="49">
        <f t="shared" si="9"/>
        <v>4.4999999999999929E-2</v>
      </c>
      <c r="G28" s="50"/>
      <c r="H28" s="45" t="s">
        <v>6</v>
      </c>
      <c r="I28" s="51">
        <v>92</v>
      </c>
      <c r="J28" s="51">
        <v>0</v>
      </c>
      <c r="K28" s="52">
        <v>96.14</v>
      </c>
      <c r="L28" s="53">
        <f t="shared" si="10"/>
        <v>4.1400000000000006</v>
      </c>
      <c r="M28" s="49">
        <f t="shared" si="11"/>
        <v>4.5000000000000005E-2</v>
      </c>
    </row>
    <row r="29" spans="1:13" s="17" customFormat="1" ht="15" customHeight="1" x14ac:dyDescent="0.3">
      <c r="A29" s="45" t="s">
        <v>7</v>
      </c>
      <c r="B29" s="51">
        <v>5</v>
      </c>
      <c r="C29" s="51">
        <v>0</v>
      </c>
      <c r="D29" s="52">
        <v>5.23</v>
      </c>
      <c r="E29" s="53">
        <f t="shared" si="8"/>
        <v>0.23000000000000043</v>
      </c>
      <c r="F29" s="49">
        <f t="shared" si="9"/>
        <v>4.6000000000000082E-2</v>
      </c>
      <c r="G29" s="50"/>
      <c r="H29" s="45" t="s">
        <v>7</v>
      </c>
      <c r="I29" s="51">
        <v>10</v>
      </c>
      <c r="J29" s="51">
        <v>0</v>
      </c>
      <c r="K29" s="52">
        <v>10.45</v>
      </c>
      <c r="L29" s="53">
        <f t="shared" si="10"/>
        <v>0.44999999999999929</v>
      </c>
      <c r="M29" s="49">
        <f t="shared" si="11"/>
        <v>4.4999999999999929E-2</v>
      </c>
    </row>
    <row r="30" spans="1:13" s="17" customFormat="1" ht="15" customHeight="1" x14ac:dyDescent="0.3">
      <c r="A30" s="45" t="s">
        <v>8</v>
      </c>
      <c r="B30" s="51">
        <v>0</v>
      </c>
      <c r="C30" s="51">
        <v>0</v>
      </c>
      <c r="D30" s="52">
        <v>0</v>
      </c>
      <c r="E30" s="53">
        <f t="shared" si="8"/>
        <v>0</v>
      </c>
      <c r="F30" s="49" t="str">
        <f t="shared" si="9"/>
        <v>N/A</v>
      </c>
      <c r="G30" s="50"/>
      <c r="H30" s="45" t="s">
        <v>8</v>
      </c>
      <c r="I30" s="51">
        <v>1.6</v>
      </c>
      <c r="J30" s="51">
        <v>0</v>
      </c>
      <c r="K30" s="52">
        <v>1.67</v>
      </c>
      <c r="L30" s="53">
        <f t="shared" si="10"/>
        <v>6.999999999999984E-2</v>
      </c>
      <c r="M30" s="49">
        <f t="shared" si="11"/>
        <v>4.37499999999999E-2</v>
      </c>
    </row>
    <row r="31" spans="1:13" s="17" customFormat="1" ht="15" customHeight="1" x14ac:dyDescent="0.3">
      <c r="A31" s="45" t="s">
        <v>9</v>
      </c>
      <c r="B31" s="51">
        <v>75.209999999999994</v>
      </c>
      <c r="C31" s="51">
        <v>0</v>
      </c>
      <c r="D31" s="52">
        <v>78.59</v>
      </c>
      <c r="E31" s="53">
        <f t="shared" si="8"/>
        <v>3.3800000000000097</v>
      </c>
      <c r="F31" s="49">
        <f t="shared" si="9"/>
        <v>4.4940832336125648E-2</v>
      </c>
      <c r="G31" s="50"/>
      <c r="H31" s="45" t="s">
        <v>9</v>
      </c>
      <c r="I31" s="51">
        <v>62.2</v>
      </c>
      <c r="J31" s="51">
        <v>0</v>
      </c>
      <c r="K31" s="52">
        <v>67.2</v>
      </c>
      <c r="L31" s="53">
        <f t="shared" si="10"/>
        <v>5</v>
      </c>
      <c r="M31" s="49">
        <f t="shared" si="11"/>
        <v>8.0385852090032156E-2</v>
      </c>
    </row>
    <row r="32" spans="1:13" s="17" customFormat="1" ht="15" customHeight="1" x14ac:dyDescent="0.3">
      <c r="A32" s="45" t="s">
        <v>10</v>
      </c>
      <c r="B32" s="51">
        <v>16.920000000000002</v>
      </c>
      <c r="C32" s="51">
        <v>0</v>
      </c>
      <c r="D32" s="52">
        <v>17.68</v>
      </c>
      <c r="E32" s="53">
        <f t="shared" si="8"/>
        <v>0.75999999999999801</v>
      </c>
      <c r="F32" s="49">
        <f t="shared" si="9"/>
        <v>4.4917257683215008E-2</v>
      </c>
      <c r="G32" s="50"/>
      <c r="H32" s="45" t="s">
        <v>10</v>
      </c>
      <c r="I32" s="51">
        <v>1.5</v>
      </c>
      <c r="J32" s="51">
        <v>0</v>
      </c>
      <c r="K32" s="52">
        <v>1.57</v>
      </c>
      <c r="L32" s="53">
        <f t="shared" si="10"/>
        <v>7.0000000000000062E-2</v>
      </c>
      <c r="M32" s="49">
        <f t="shared" si="11"/>
        <v>4.666666666666671E-2</v>
      </c>
    </row>
    <row r="33" spans="1:13" s="17" customFormat="1" ht="15" customHeight="1" x14ac:dyDescent="0.3">
      <c r="A33" s="45" t="s">
        <v>11</v>
      </c>
      <c r="B33" s="51">
        <v>78.09</v>
      </c>
      <c r="C33" s="51">
        <v>0</v>
      </c>
      <c r="D33" s="52">
        <v>104.62</v>
      </c>
      <c r="E33" s="53">
        <f t="shared" si="8"/>
        <v>26.53</v>
      </c>
      <c r="F33" s="49">
        <f t="shared" si="9"/>
        <v>0.33973620181841463</v>
      </c>
      <c r="G33" s="50"/>
      <c r="H33" s="45" t="s">
        <v>11</v>
      </c>
      <c r="I33" s="51">
        <v>52.58</v>
      </c>
      <c r="J33" s="51">
        <v>0</v>
      </c>
      <c r="K33" s="52">
        <v>70.44</v>
      </c>
      <c r="L33" s="53">
        <f t="shared" si="10"/>
        <v>17.86</v>
      </c>
      <c r="M33" s="49">
        <f t="shared" si="11"/>
        <v>0.33967287942183338</v>
      </c>
    </row>
    <row r="34" spans="1:13" s="17" customFormat="1" ht="15" customHeight="1" x14ac:dyDescent="0.3">
      <c r="A34" s="45" t="s">
        <v>12</v>
      </c>
      <c r="B34" s="51">
        <v>0</v>
      </c>
      <c r="C34" s="51">
        <v>0</v>
      </c>
      <c r="D34" s="52">
        <v>0</v>
      </c>
      <c r="E34" s="53">
        <f t="shared" si="8"/>
        <v>0</v>
      </c>
      <c r="F34" s="49" t="str">
        <f t="shared" si="9"/>
        <v>N/A</v>
      </c>
      <c r="G34" s="50"/>
      <c r="H34" s="45" t="s">
        <v>12</v>
      </c>
      <c r="I34" s="51">
        <v>0</v>
      </c>
      <c r="J34" s="51">
        <v>0</v>
      </c>
      <c r="K34" s="52">
        <v>0</v>
      </c>
      <c r="L34" s="53">
        <f t="shared" si="10"/>
        <v>0</v>
      </c>
      <c r="M34" s="49" t="str">
        <f t="shared" si="11"/>
        <v>N/A</v>
      </c>
    </row>
    <row r="35" spans="1:13" s="17" customFormat="1" ht="15" customHeight="1" x14ac:dyDescent="0.3">
      <c r="A35" s="54" t="s">
        <v>13</v>
      </c>
      <c r="B35" s="55">
        <v>1</v>
      </c>
      <c r="C35" s="55">
        <v>0</v>
      </c>
      <c r="D35" s="56">
        <v>1</v>
      </c>
      <c r="E35" s="57">
        <f t="shared" si="8"/>
        <v>0</v>
      </c>
      <c r="F35" s="58">
        <f t="shared" si="9"/>
        <v>0</v>
      </c>
      <c r="G35" s="50"/>
      <c r="H35" s="54" t="s">
        <v>13</v>
      </c>
      <c r="I35" s="55">
        <v>1</v>
      </c>
      <c r="J35" s="55">
        <v>0</v>
      </c>
      <c r="K35" s="56">
        <v>1</v>
      </c>
      <c r="L35" s="57">
        <f t="shared" si="10"/>
        <v>0</v>
      </c>
      <c r="M35" s="58">
        <f t="shared" si="11"/>
        <v>0</v>
      </c>
    </row>
    <row r="36" spans="1:13" s="17" customFormat="1" ht="16.2" customHeight="1" x14ac:dyDescent="0.3">
      <c r="A36" s="59" t="s">
        <v>14</v>
      </c>
      <c r="B36" s="60">
        <f t="shared" ref="B36:D36" si="12">SUM(B26:B35)</f>
        <v>628.22</v>
      </c>
      <c r="C36" s="60">
        <f t="shared" si="12"/>
        <v>0</v>
      </c>
      <c r="D36" s="61">
        <f t="shared" si="12"/>
        <v>689.16</v>
      </c>
      <c r="E36" s="62">
        <f t="shared" si="8"/>
        <v>60.939999999999941</v>
      </c>
      <c r="F36" s="63">
        <f t="shared" si="9"/>
        <v>9.7004234185476323E-2</v>
      </c>
      <c r="G36" s="64"/>
      <c r="H36" s="59" t="s">
        <v>14</v>
      </c>
      <c r="I36" s="60">
        <f t="shared" ref="I36:K36" si="13">SUM(I26:I35)</f>
        <v>375.79999999999995</v>
      </c>
      <c r="J36" s="60">
        <f t="shared" si="13"/>
        <v>0</v>
      </c>
      <c r="K36" s="61">
        <f t="shared" si="13"/>
        <v>411.68</v>
      </c>
      <c r="L36" s="62">
        <f t="shared" si="10"/>
        <v>35.880000000000052</v>
      </c>
      <c r="M36" s="63">
        <f t="shared" si="11"/>
        <v>9.547631718999483E-2</v>
      </c>
    </row>
    <row r="37" spans="1:13" s="17" customFormat="1" ht="16.2" customHeight="1" x14ac:dyDescent="0.3">
      <c r="A37" s="65" t="s">
        <v>15</v>
      </c>
      <c r="B37" s="66">
        <v>35</v>
      </c>
      <c r="C37" s="66">
        <v>0</v>
      </c>
      <c r="D37" s="67">
        <v>40</v>
      </c>
      <c r="E37" s="68">
        <f t="shared" si="8"/>
        <v>5</v>
      </c>
      <c r="F37" s="69">
        <f t="shared" si="9"/>
        <v>0.14285714285714285</v>
      </c>
      <c r="G37" s="64"/>
      <c r="H37" s="65" t="s">
        <v>15</v>
      </c>
      <c r="I37" s="66">
        <v>9</v>
      </c>
      <c r="J37" s="66">
        <v>0</v>
      </c>
      <c r="K37" s="67">
        <v>9.5</v>
      </c>
      <c r="L37" s="68">
        <f t="shared" si="10"/>
        <v>0.5</v>
      </c>
      <c r="M37" s="69">
        <f t="shared" si="11"/>
        <v>5.5555555555555552E-2</v>
      </c>
    </row>
    <row r="38" spans="1:13" s="36" customFormat="1" ht="16.2" customHeight="1" thickBot="1" x14ac:dyDescent="0.35">
      <c r="A38" s="70" t="s">
        <v>16</v>
      </c>
      <c r="B38" s="78">
        <f t="shared" ref="B38:D38" si="14">SUM(B36:B37)</f>
        <v>663.22</v>
      </c>
      <c r="C38" s="71">
        <f t="shared" si="14"/>
        <v>0</v>
      </c>
      <c r="D38" s="72">
        <f t="shared" si="14"/>
        <v>729.16</v>
      </c>
      <c r="E38" s="73">
        <f t="shared" si="8"/>
        <v>65.939999999999941</v>
      </c>
      <c r="F38" s="74">
        <f t="shared" si="9"/>
        <v>9.9424022194746747E-2</v>
      </c>
      <c r="G38" s="75"/>
      <c r="H38" s="76" t="s">
        <v>16</v>
      </c>
      <c r="I38" s="71">
        <f t="shared" ref="I38:K38" si="15">SUM(I36:I37)</f>
        <v>384.79999999999995</v>
      </c>
      <c r="J38" s="71">
        <f t="shared" si="15"/>
        <v>0</v>
      </c>
      <c r="K38" s="72">
        <f t="shared" si="15"/>
        <v>421.18</v>
      </c>
      <c r="L38" s="73">
        <f t="shared" si="10"/>
        <v>36.380000000000052</v>
      </c>
      <c r="M38" s="74">
        <f t="shared" si="11"/>
        <v>9.4542619542619694E-2</v>
      </c>
    </row>
    <row r="39" spans="1:13" ht="7.5" customHeight="1" thickBot="1" x14ac:dyDescent="0.4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31.95" customHeight="1" x14ac:dyDescent="0.35">
      <c r="A40" s="37"/>
      <c r="B40" s="103" t="s">
        <v>19</v>
      </c>
      <c r="C40" s="103"/>
      <c r="D40" s="103"/>
      <c r="E40" s="103"/>
      <c r="F40" s="104"/>
      <c r="G40" s="38"/>
      <c r="H40" s="37"/>
      <c r="I40" s="103" t="s">
        <v>20</v>
      </c>
      <c r="J40" s="103"/>
      <c r="K40" s="103"/>
      <c r="L40" s="103"/>
      <c r="M40" s="104"/>
    </row>
    <row r="41" spans="1:13" ht="15" x14ac:dyDescent="0.35">
      <c r="A41" s="39"/>
      <c r="B41" s="82" t="s">
        <v>29</v>
      </c>
      <c r="C41" s="89" t="s">
        <v>28</v>
      </c>
      <c r="D41" s="82" t="s">
        <v>25</v>
      </c>
      <c r="E41" s="85" t="s">
        <v>30</v>
      </c>
      <c r="F41" s="86"/>
      <c r="G41" s="40"/>
      <c r="H41" s="39"/>
      <c r="I41" s="82" t="s">
        <v>29</v>
      </c>
      <c r="J41" s="89" t="s">
        <v>28</v>
      </c>
      <c r="K41" s="82" t="s">
        <v>25</v>
      </c>
      <c r="L41" s="85" t="s">
        <v>30</v>
      </c>
      <c r="M41" s="86"/>
    </row>
    <row r="42" spans="1:13" ht="16.2" customHeight="1" x14ac:dyDescent="0.35">
      <c r="A42" s="39"/>
      <c r="B42" s="83"/>
      <c r="C42" s="90"/>
      <c r="D42" s="83"/>
      <c r="E42" s="87"/>
      <c r="F42" s="88"/>
      <c r="G42" s="40"/>
      <c r="H42" s="39"/>
      <c r="I42" s="83"/>
      <c r="J42" s="90"/>
      <c r="K42" s="83"/>
      <c r="L42" s="87"/>
      <c r="M42" s="88"/>
    </row>
    <row r="43" spans="1:13" ht="16.2" customHeight="1" x14ac:dyDescent="0.35">
      <c r="A43" s="41"/>
      <c r="B43" s="84"/>
      <c r="C43" s="91"/>
      <c r="D43" s="84"/>
      <c r="E43" s="42" t="s">
        <v>2</v>
      </c>
      <c r="F43" s="43" t="s">
        <v>3</v>
      </c>
      <c r="G43" s="44"/>
      <c r="H43" s="41"/>
      <c r="I43" s="84"/>
      <c r="J43" s="91"/>
      <c r="K43" s="84"/>
      <c r="L43" s="42" t="s">
        <v>2</v>
      </c>
      <c r="M43" s="43" t="s">
        <v>3</v>
      </c>
    </row>
    <row r="44" spans="1:13" s="17" customFormat="1" ht="15" customHeight="1" x14ac:dyDescent="0.3">
      <c r="A44" s="45" t="s">
        <v>4</v>
      </c>
      <c r="B44" s="46">
        <v>3.28</v>
      </c>
      <c r="C44" s="46">
        <v>0</v>
      </c>
      <c r="D44" s="47">
        <v>3.43</v>
      </c>
      <c r="E44" s="48">
        <f t="shared" ref="E44:E56" si="16">D44-B44</f>
        <v>0.15000000000000036</v>
      </c>
      <c r="F44" s="49">
        <f t="shared" ref="F44:F56" si="17">IFERROR(E44/(B44), "N/A")</f>
        <v>4.5731707317073281E-2</v>
      </c>
      <c r="G44" s="50"/>
      <c r="H44" s="45" t="s">
        <v>4</v>
      </c>
      <c r="I44" s="46">
        <v>0</v>
      </c>
      <c r="J44" s="46">
        <v>0</v>
      </c>
      <c r="K44" s="47">
        <v>0</v>
      </c>
      <c r="L44" s="48">
        <f t="shared" ref="L44:L56" si="18">K44-I44</f>
        <v>0</v>
      </c>
      <c r="M44" s="49" t="str">
        <f t="shared" ref="M44:M56" si="19">IFERROR(L44/(I44), "N/A")</f>
        <v>N/A</v>
      </c>
    </row>
    <row r="45" spans="1:13" s="17" customFormat="1" ht="15" customHeight="1" x14ac:dyDescent="0.3">
      <c r="A45" s="45" t="s">
        <v>5</v>
      </c>
      <c r="B45" s="51">
        <v>20.7</v>
      </c>
      <c r="C45" s="51">
        <v>0</v>
      </c>
      <c r="D45" s="52">
        <v>27.05</v>
      </c>
      <c r="E45" s="53">
        <f t="shared" si="16"/>
        <v>6.3500000000000014</v>
      </c>
      <c r="F45" s="49">
        <f t="shared" si="17"/>
        <v>0.30676328502415467</v>
      </c>
      <c r="G45" s="50"/>
      <c r="H45" s="45" t="s">
        <v>5</v>
      </c>
      <c r="I45" s="51">
        <v>40</v>
      </c>
      <c r="J45" s="51">
        <v>0</v>
      </c>
      <c r="K45" s="52">
        <v>41.8</v>
      </c>
      <c r="L45" s="53">
        <f t="shared" si="18"/>
        <v>1.7999999999999972</v>
      </c>
      <c r="M45" s="49">
        <f t="shared" si="19"/>
        <v>4.4999999999999929E-2</v>
      </c>
    </row>
    <row r="46" spans="1:13" s="17" customFormat="1" ht="15" customHeight="1" x14ac:dyDescent="0.3">
      <c r="A46" s="45" t="s">
        <v>6</v>
      </c>
      <c r="B46" s="51">
        <v>29.5</v>
      </c>
      <c r="C46" s="51">
        <v>0</v>
      </c>
      <c r="D46" s="52">
        <v>30.83</v>
      </c>
      <c r="E46" s="53">
        <f t="shared" si="16"/>
        <v>1.3299999999999983</v>
      </c>
      <c r="F46" s="49">
        <f t="shared" si="17"/>
        <v>4.5084745762711806E-2</v>
      </c>
      <c r="G46" s="50"/>
      <c r="H46" s="45" t="s">
        <v>6</v>
      </c>
      <c r="I46" s="51">
        <v>43</v>
      </c>
      <c r="J46" s="51">
        <v>0</v>
      </c>
      <c r="K46" s="52">
        <v>44.94</v>
      </c>
      <c r="L46" s="53">
        <f t="shared" si="18"/>
        <v>1.9399999999999977</v>
      </c>
      <c r="M46" s="49">
        <f t="shared" si="19"/>
        <v>4.5116279069767388E-2</v>
      </c>
    </row>
    <row r="47" spans="1:13" s="17" customFormat="1" ht="15" customHeight="1" x14ac:dyDescent="0.3">
      <c r="A47" s="45" t="s">
        <v>7</v>
      </c>
      <c r="B47" s="51">
        <v>0</v>
      </c>
      <c r="C47" s="51">
        <v>0</v>
      </c>
      <c r="D47" s="52">
        <v>0</v>
      </c>
      <c r="E47" s="53">
        <f t="shared" si="16"/>
        <v>0</v>
      </c>
      <c r="F47" s="49" t="str">
        <f t="shared" si="17"/>
        <v>N/A</v>
      </c>
      <c r="G47" s="50"/>
      <c r="H47" s="45" t="s">
        <v>7</v>
      </c>
      <c r="I47" s="51">
        <v>0</v>
      </c>
      <c r="J47" s="51">
        <v>0</v>
      </c>
      <c r="K47" s="52">
        <v>0</v>
      </c>
      <c r="L47" s="53">
        <f t="shared" si="18"/>
        <v>0</v>
      </c>
      <c r="M47" s="49" t="str">
        <f t="shared" si="19"/>
        <v>N/A</v>
      </c>
    </row>
    <row r="48" spans="1:13" s="17" customFormat="1" ht="15" customHeight="1" x14ac:dyDescent="0.3">
      <c r="A48" s="45" t="s">
        <v>8</v>
      </c>
      <c r="B48" s="51">
        <v>0</v>
      </c>
      <c r="C48" s="51">
        <v>0</v>
      </c>
      <c r="D48" s="52">
        <v>0</v>
      </c>
      <c r="E48" s="53">
        <f t="shared" si="16"/>
        <v>0</v>
      </c>
      <c r="F48" s="49" t="str">
        <f t="shared" si="17"/>
        <v>N/A</v>
      </c>
      <c r="G48" s="50"/>
      <c r="H48" s="45" t="s">
        <v>8</v>
      </c>
      <c r="I48" s="51">
        <v>0</v>
      </c>
      <c r="J48" s="51">
        <v>0</v>
      </c>
      <c r="K48" s="52">
        <v>0</v>
      </c>
      <c r="L48" s="53">
        <f t="shared" si="18"/>
        <v>0</v>
      </c>
      <c r="M48" s="49" t="str">
        <f t="shared" si="19"/>
        <v>N/A</v>
      </c>
    </row>
    <row r="49" spans="1:27" s="17" customFormat="1" ht="15" customHeight="1" x14ac:dyDescent="0.3">
      <c r="A49" s="45" t="s">
        <v>9</v>
      </c>
      <c r="B49" s="51">
        <v>179</v>
      </c>
      <c r="C49" s="51">
        <v>0</v>
      </c>
      <c r="D49" s="52">
        <v>187.83</v>
      </c>
      <c r="E49" s="53">
        <f t="shared" si="16"/>
        <v>8.8300000000000125</v>
      </c>
      <c r="F49" s="49">
        <f t="shared" si="17"/>
        <v>4.9329608938547556E-2</v>
      </c>
      <c r="G49" s="50"/>
      <c r="H49" s="45" t="s">
        <v>9</v>
      </c>
      <c r="I49" s="51">
        <v>31</v>
      </c>
      <c r="J49" s="51">
        <v>0</v>
      </c>
      <c r="K49" s="52">
        <v>35</v>
      </c>
      <c r="L49" s="53">
        <f t="shared" si="18"/>
        <v>4</v>
      </c>
      <c r="M49" s="49">
        <f t="shared" si="19"/>
        <v>0.12903225806451613</v>
      </c>
    </row>
    <row r="50" spans="1:27" s="17" customFormat="1" ht="15" customHeight="1" x14ac:dyDescent="0.3">
      <c r="A50" s="45" t="s">
        <v>10</v>
      </c>
      <c r="B50" s="51">
        <v>0</v>
      </c>
      <c r="C50" s="51">
        <v>0</v>
      </c>
      <c r="D50" s="52">
        <v>0</v>
      </c>
      <c r="E50" s="53">
        <f t="shared" si="16"/>
        <v>0</v>
      </c>
      <c r="F50" s="49" t="str">
        <f t="shared" si="17"/>
        <v>N/A</v>
      </c>
      <c r="G50" s="50"/>
      <c r="H50" s="45" t="s">
        <v>10</v>
      </c>
      <c r="I50" s="51">
        <v>0</v>
      </c>
      <c r="J50" s="51">
        <v>0</v>
      </c>
      <c r="K50" s="52">
        <v>0</v>
      </c>
      <c r="L50" s="53">
        <f t="shared" si="18"/>
        <v>0</v>
      </c>
      <c r="M50" s="49" t="str">
        <f t="shared" si="19"/>
        <v>N/A</v>
      </c>
    </row>
    <row r="51" spans="1:27" s="17" customFormat="1" ht="15" customHeight="1" x14ac:dyDescent="0.3">
      <c r="A51" s="45" t="s">
        <v>11</v>
      </c>
      <c r="B51" s="51">
        <v>29.25</v>
      </c>
      <c r="C51" s="51">
        <v>0</v>
      </c>
      <c r="D51" s="52">
        <v>39.18</v>
      </c>
      <c r="E51" s="53">
        <f t="shared" si="16"/>
        <v>9.93</v>
      </c>
      <c r="F51" s="49">
        <f t="shared" si="17"/>
        <v>0.33948717948717949</v>
      </c>
      <c r="G51" s="50"/>
      <c r="H51" s="45" t="s">
        <v>11</v>
      </c>
      <c r="I51" s="51">
        <v>38.25</v>
      </c>
      <c r="J51" s="51">
        <v>0</v>
      </c>
      <c r="K51" s="52">
        <v>51.23</v>
      </c>
      <c r="L51" s="53">
        <f t="shared" si="18"/>
        <v>12.979999999999997</v>
      </c>
      <c r="M51" s="49">
        <f t="shared" si="19"/>
        <v>0.33934640522875809</v>
      </c>
    </row>
    <row r="52" spans="1:27" s="17" customFormat="1" ht="15" customHeight="1" x14ac:dyDescent="0.3">
      <c r="A52" s="45" t="s">
        <v>12</v>
      </c>
      <c r="B52" s="51">
        <v>1</v>
      </c>
      <c r="C52" s="51">
        <v>0</v>
      </c>
      <c r="D52" s="52">
        <v>1.05</v>
      </c>
      <c r="E52" s="53">
        <f t="shared" si="16"/>
        <v>5.0000000000000044E-2</v>
      </c>
      <c r="F52" s="49">
        <f t="shared" si="17"/>
        <v>5.0000000000000044E-2</v>
      </c>
      <c r="G52" s="50"/>
      <c r="H52" s="45" t="s">
        <v>12</v>
      </c>
      <c r="I52" s="51">
        <v>0</v>
      </c>
      <c r="J52" s="51">
        <v>0</v>
      </c>
      <c r="K52" s="52">
        <v>0</v>
      </c>
      <c r="L52" s="53">
        <f t="shared" si="18"/>
        <v>0</v>
      </c>
      <c r="M52" s="49" t="str">
        <f t="shared" si="19"/>
        <v>N/A</v>
      </c>
    </row>
    <row r="53" spans="1:27" s="17" customFormat="1" ht="15" customHeight="1" x14ac:dyDescent="0.3">
      <c r="A53" s="54" t="s">
        <v>13</v>
      </c>
      <c r="B53" s="55">
        <v>0</v>
      </c>
      <c r="C53" s="55">
        <v>0</v>
      </c>
      <c r="D53" s="56">
        <v>0</v>
      </c>
      <c r="E53" s="57">
        <f t="shared" si="16"/>
        <v>0</v>
      </c>
      <c r="F53" s="58" t="str">
        <f t="shared" si="17"/>
        <v>N/A</v>
      </c>
      <c r="G53" s="50"/>
      <c r="H53" s="54" t="s">
        <v>13</v>
      </c>
      <c r="I53" s="55">
        <v>0</v>
      </c>
      <c r="J53" s="55">
        <v>0</v>
      </c>
      <c r="K53" s="56">
        <v>0</v>
      </c>
      <c r="L53" s="57">
        <f t="shared" si="18"/>
        <v>0</v>
      </c>
      <c r="M53" s="58" t="str">
        <f t="shared" si="19"/>
        <v>N/A</v>
      </c>
    </row>
    <row r="54" spans="1:27" s="17" customFormat="1" ht="16.2" customHeight="1" x14ac:dyDescent="0.3">
      <c r="A54" s="59" t="s">
        <v>14</v>
      </c>
      <c r="B54" s="60">
        <f t="shared" ref="B54:D54" si="20">SUM(B44:B53)</f>
        <v>262.73</v>
      </c>
      <c r="C54" s="60">
        <f t="shared" si="20"/>
        <v>0</v>
      </c>
      <c r="D54" s="61">
        <f t="shared" si="20"/>
        <v>289.37</v>
      </c>
      <c r="E54" s="62">
        <f t="shared" si="16"/>
        <v>26.639999999999986</v>
      </c>
      <c r="F54" s="63">
        <f t="shared" si="17"/>
        <v>0.10139687131275447</v>
      </c>
      <c r="G54" s="64"/>
      <c r="H54" s="59" t="s">
        <v>14</v>
      </c>
      <c r="I54" s="60">
        <f t="shared" ref="I54:K54" si="21">SUM(I44:I53)</f>
        <v>152.25</v>
      </c>
      <c r="J54" s="60">
        <f t="shared" si="21"/>
        <v>0</v>
      </c>
      <c r="K54" s="61">
        <f t="shared" si="21"/>
        <v>172.97</v>
      </c>
      <c r="L54" s="62">
        <f t="shared" si="18"/>
        <v>20.72</v>
      </c>
      <c r="M54" s="63">
        <f t="shared" si="19"/>
        <v>0.13609195402298849</v>
      </c>
    </row>
    <row r="55" spans="1:27" s="17" customFormat="1" ht="16.2" customHeight="1" x14ac:dyDescent="0.3">
      <c r="A55" s="65" t="s">
        <v>15</v>
      </c>
      <c r="B55" s="66">
        <v>4</v>
      </c>
      <c r="C55" s="66">
        <v>0</v>
      </c>
      <c r="D55" s="67">
        <v>5</v>
      </c>
      <c r="E55" s="68">
        <f t="shared" si="16"/>
        <v>1</v>
      </c>
      <c r="F55" s="69">
        <f t="shared" si="17"/>
        <v>0.25</v>
      </c>
      <c r="G55" s="64"/>
      <c r="H55" s="65" t="s">
        <v>15</v>
      </c>
      <c r="I55" s="66">
        <v>0</v>
      </c>
      <c r="J55" s="66">
        <v>0</v>
      </c>
      <c r="K55" s="67">
        <v>2</v>
      </c>
      <c r="L55" s="68">
        <f t="shared" si="18"/>
        <v>2</v>
      </c>
      <c r="M55" s="69" t="str">
        <f t="shared" si="19"/>
        <v>N/A</v>
      </c>
    </row>
    <row r="56" spans="1:27" s="36" customFormat="1" ht="16.2" customHeight="1" thickBot="1" x14ac:dyDescent="0.35">
      <c r="A56" s="70" t="s">
        <v>16</v>
      </c>
      <c r="B56" s="71">
        <f t="shared" ref="B56:D56" si="22">SUM(B54:B55)</f>
        <v>266.73</v>
      </c>
      <c r="C56" s="71">
        <f t="shared" si="22"/>
        <v>0</v>
      </c>
      <c r="D56" s="72">
        <f t="shared" si="22"/>
        <v>294.37</v>
      </c>
      <c r="E56" s="73">
        <f t="shared" si="16"/>
        <v>27.639999999999986</v>
      </c>
      <c r="F56" s="74">
        <f t="shared" si="17"/>
        <v>0.10362538897011954</v>
      </c>
      <c r="G56" s="75"/>
      <c r="H56" s="76" t="s">
        <v>16</v>
      </c>
      <c r="I56" s="71">
        <f t="shared" ref="I56:K56" si="23">SUM(I54:I55)</f>
        <v>152.25</v>
      </c>
      <c r="J56" s="71">
        <f t="shared" si="23"/>
        <v>0</v>
      </c>
      <c r="K56" s="72">
        <f t="shared" si="23"/>
        <v>174.97</v>
      </c>
      <c r="L56" s="73">
        <f t="shared" si="18"/>
        <v>22.72</v>
      </c>
      <c r="M56" s="74">
        <f t="shared" si="19"/>
        <v>0.14922824302134646</v>
      </c>
    </row>
    <row r="57" spans="1:27" ht="15.6" thickBot="1" x14ac:dyDescent="0.4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O57" s="111" t="s">
        <v>32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ht="31.95" customHeight="1" x14ac:dyDescent="0.35">
      <c r="A58" s="37"/>
      <c r="B58" s="103" t="s">
        <v>21</v>
      </c>
      <c r="C58" s="103"/>
      <c r="D58" s="103"/>
      <c r="E58" s="103"/>
      <c r="F58" s="104"/>
      <c r="G58" s="38"/>
      <c r="H58" s="37"/>
      <c r="I58" s="103" t="s">
        <v>22</v>
      </c>
      <c r="J58" s="103"/>
      <c r="K58" s="103"/>
      <c r="L58" s="103"/>
      <c r="M58" s="104"/>
      <c r="O58" s="8"/>
      <c r="P58" s="105" t="s">
        <v>26</v>
      </c>
      <c r="Q58" s="105"/>
      <c r="R58" s="105"/>
      <c r="S58" s="105"/>
      <c r="T58" s="106"/>
      <c r="V58" s="8"/>
      <c r="W58" s="105" t="s">
        <v>27</v>
      </c>
      <c r="X58" s="105"/>
      <c r="Y58" s="105"/>
      <c r="Z58" s="105"/>
      <c r="AA58" s="106"/>
    </row>
    <row r="59" spans="1:27" ht="15" customHeight="1" x14ac:dyDescent="0.35">
      <c r="A59" s="39"/>
      <c r="B59" s="82" t="s">
        <v>29</v>
      </c>
      <c r="C59" s="89" t="s">
        <v>28</v>
      </c>
      <c r="D59" s="107" t="s">
        <v>36</v>
      </c>
      <c r="E59" s="85" t="s">
        <v>30</v>
      </c>
      <c r="F59" s="86"/>
      <c r="G59" s="40"/>
      <c r="H59" s="39"/>
      <c r="I59" s="82" t="s">
        <v>29</v>
      </c>
      <c r="J59" s="89" t="s">
        <v>28</v>
      </c>
      <c r="K59" s="107" t="s">
        <v>36</v>
      </c>
      <c r="L59" s="85" t="s">
        <v>30</v>
      </c>
      <c r="M59" s="86"/>
      <c r="O59" s="9"/>
      <c r="P59" s="92" t="s">
        <v>29</v>
      </c>
      <c r="Q59" s="95" t="s">
        <v>28</v>
      </c>
      <c r="R59" s="92" t="s">
        <v>25</v>
      </c>
      <c r="S59" s="98" t="s">
        <v>30</v>
      </c>
      <c r="T59" s="99"/>
      <c r="V59" s="9"/>
      <c r="W59" s="92" t="s">
        <v>29</v>
      </c>
      <c r="X59" s="95" t="s">
        <v>28</v>
      </c>
      <c r="Y59" s="92" t="s">
        <v>25</v>
      </c>
      <c r="Z59" s="98" t="s">
        <v>30</v>
      </c>
      <c r="AA59" s="99"/>
    </row>
    <row r="60" spans="1:27" ht="16.2" customHeight="1" x14ac:dyDescent="0.35">
      <c r="A60" s="39"/>
      <c r="B60" s="83"/>
      <c r="C60" s="90"/>
      <c r="D60" s="107"/>
      <c r="E60" s="87"/>
      <c r="F60" s="88"/>
      <c r="G60" s="40"/>
      <c r="H60" s="39"/>
      <c r="I60" s="83"/>
      <c r="J60" s="90"/>
      <c r="K60" s="107"/>
      <c r="L60" s="87"/>
      <c r="M60" s="88"/>
      <c r="O60" s="9"/>
      <c r="P60" s="93"/>
      <c r="Q60" s="96"/>
      <c r="R60" s="93"/>
      <c r="S60" s="100"/>
      <c r="T60" s="101"/>
      <c r="V60" s="9"/>
      <c r="W60" s="93"/>
      <c r="X60" s="96"/>
      <c r="Y60" s="93"/>
      <c r="Z60" s="100"/>
      <c r="AA60" s="101"/>
    </row>
    <row r="61" spans="1:27" ht="16.2" customHeight="1" x14ac:dyDescent="0.35">
      <c r="A61" s="41"/>
      <c r="B61" s="84"/>
      <c r="C61" s="91"/>
      <c r="D61" s="108"/>
      <c r="E61" s="42" t="s">
        <v>2</v>
      </c>
      <c r="F61" s="43" t="s">
        <v>3</v>
      </c>
      <c r="G61" s="44"/>
      <c r="H61" s="41"/>
      <c r="I61" s="84"/>
      <c r="J61" s="91"/>
      <c r="K61" s="108"/>
      <c r="L61" s="42" t="s">
        <v>2</v>
      </c>
      <c r="M61" s="43" t="s">
        <v>3</v>
      </c>
      <c r="O61" s="10"/>
      <c r="P61" s="94"/>
      <c r="Q61" s="97"/>
      <c r="R61" s="94"/>
      <c r="S61" s="11" t="s">
        <v>2</v>
      </c>
      <c r="T61" s="12" t="s">
        <v>3</v>
      </c>
      <c r="V61" s="10"/>
      <c r="W61" s="94"/>
      <c r="X61" s="97"/>
      <c r="Y61" s="94"/>
      <c r="Z61" s="11" t="s">
        <v>2</v>
      </c>
      <c r="AA61" s="12" t="s">
        <v>3</v>
      </c>
    </row>
    <row r="62" spans="1:27" s="17" customFormat="1" ht="15" customHeight="1" x14ac:dyDescent="0.3">
      <c r="A62" s="45" t="s">
        <v>4</v>
      </c>
      <c r="B62" s="46">
        <v>55</v>
      </c>
      <c r="C62" s="46">
        <v>0</v>
      </c>
      <c r="D62" s="47">
        <v>57.48</v>
      </c>
      <c r="E62" s="48">
        <f t="shared" ref="E62:E74" si="24">D62-B62</f>
        <v>2.4799999999999969</v>
      </c>
      <c r="F62" s="49">
        <f t="shared" ref="F62:F74" si="25">IFERROR(E62/(B62), "N/A")</f>
        <v>4.5090909090909036E-2</v>
      </c>
      <c r="G62" s="50"/>
      <c r="H62" s="45" t="s">
        <v>4</v>
      </c>
      <c r="I62" s="46">
        <v>211.71</v>
      </c>
      <c r="J62" s="46">
        <v>0</v>
      </c>
      <c r="K62" s="47">
        <v>242</v>
      </c>
      <c r="L62" s="48">
        <f t="shared" ref="L62:L74" si="26">K62-I62</f>
        <v>30.289999999999992</v>
      </c>
      <c r="M62" s="49">
        <f t="shared" ref="M62:M74" si="27">IFERROR(L62/(I62), "N/A")</f>
        <v>0.14307307165462185</v>
      </c>
      <c r="O62" s="13" t="s">
        <v>4</v>
      </c>
      <c r="P62" s="1">
        <v>0</v>
      </c>
      <c r="Q62" s="1">
        <v>0</v>
      </c>
      <c r="R62" s="15">
        <v>0</v>
      </c>
      <c r="S62" s="14">
        <f>R62-P62</f>
        <v>0</v>
      </c>
      <c r="T62" s="16" t="str">
        <f>IFERROR(S62/(P62), "N/A")</f>
        <v>N/A</v>
      </c>
      <c r="V62" s="13" t="s">
        <v>4</v>
      </c>
      <c r="W62" s="1">
        <f>SUM(B62,I62,P62)</f>
        <v>266.71000000000004</v>
      </c>
      <c r="X62" s="1">
        <v>0</v>
      </c>
      <c r="Y62" s="15">
        <f>SUM(D62,K62,R62)</f>
        <v>299.48</v>
      </c>
      <c r="Z62" s="14">
        <f>Y62-W62</f>
        <v>32.769999999999982</v>
      </c>
      <c r="AA62" s="16">
        <f>IFERROR(Z62/(W62), "N/A")</f>
        <v>0.12286753402572073</v>
      </c>
    </row>
    <row r="63" spans="1:27" s="17" customFormat="1" ht="15" customHeight="1" x14ac:dyDescent="0.3">
      <c r="A63" s="45" t="s">
        <v>5</v>
      </c>
      <c r="B63" s="51">
        <v>39.5</v>
      </c>
      <c r="C63" s="51">
        <v>0</v>
      </c>
      <c r="D63" s="52">
        <v>42.63</v>
      </c>
      <c r="E63" s="53">
        <f t="shared" si="24"/>
        <v>3.1300000000000026</v>
      </c>
      <c r="F63" s="49">
        <f t="shared" si="25"/>
        <v>7.9240506329113988E-2</v>
      </c>
      <c r="G63" s="50"/>
      <c r="H63" s="45" t="s">
        <v>5</v>
      </c>
      <c r="I63" s="51">
        <v>30</v>
      </c>
      <c r="J63" s="51">
        <v>0</v>
      </c>
      <c r="K63" s="52">
        <v>30</v>
      </c>
      <c r="L63" s="53">
        <f t="shared" si="26"/>
        <v>0</v>
      </c>
      <c r="M63" s="49">
        <f t="shared" si="27"/>
        <v>0</v>
      </c>
      <c r="O63" s="13" t="s">
        <v>5</v>
      </c>
      <c r="P63" s="2">
        <v>55</v>
      </c>
      <c r="Q63" s="2">
        <v>0</v>
      </c>
      <c r="R63" s="18">
        <v>70</v>
      </c>
      <c r="S63" s="19">
        <f t="shared" ref="S63:S74" si="28">R63-P63</f>
        <v>15</v>
      </c>
      <c r="T63" s="16">
        <f t="shared" ref="T63:T74" si="29">IFERROR(S63/(P63), "N/A")</f>
        <v>0.27272727272727271</v>
      </c>
      <c r="V63" s="13" t="s">
        <v>5</v>
      </c>
      <c r="W63" s="2">
        <f t="shared" ref="W63:W73" si="30">SUM(B63,I63,P63)</f>
        <v>124.5</v>
      </c>
      <c r="X63" s="2">
        <v>0</v>
      </c>
      <c r="Y63" s="18">
        <f t="shared" ref="Y63:Y71" si="31">SUM(D63,K63,R63)</f>
        <v>142.63</v>
      </c>
      <c r="Z63" s="19">
        <f t="shared" ref="Z63:Z74" si="32">Y63-W63</f>
        <v>18.129999999999995</v>
      </c>
      <c r="AA63" s="16">
        <f t="shared" ref="AA63:AA74" si="33">IFERROR(Z63/(W63), "N/A")</f>
        <v>0.14562248995983931</v>
      </c>
    </row>
    <row r="64" spans="1:27" s="17" customFormat="1" ht="15" customHeight="1" x14ac:dyDescent="0.3">
      <c r="A64" s="45" t="s">
        <v>6</v>
      </c>
      <c r="B64" s="51">
        <v>193</v>
      </c>
      <c r="C64" s="51">
        <v>0</v>
      </c>
      <c r="D64" s="52">
        <v>201.69</v>
      </c>
      <c r="E64" s="53">
        <f t="shared" si="24"/>
        <v>8.6899999999999977</v>
      </c>
      <c r="F64" s="49">
        <f t="shared" si="25"/>
        <v>4.5025906735751284E-2</v>
      </c>
      <c r="G64" s="50"/>
      <c r="H64" s="45" t="s">
        <v>6</v>
      </c>
      <c r="I64" s="51">
        <v>0</v>
      </c>
      <c r="J64" s="51">
        <v>0</v>
      </c>
      <c r="K64" s="52">
        <v>0</v>
      </c>
      <c r="L64" s="53">
        <f t="shared" si="26"/>
        <v>0</v>
      </c>
      <c r="M64" s="49" t="str">
        <f t="shared" si="27"/>
        <v>N/A</v>
      </c>
      <c r="O64" s="13" t="s">
        <v>6</v>
      </c>
      <c r="P64" s="2">
        <v>30</v>
      </c>
      <c r="Q64" s="2">
        <v>0</v>
      </c>
      <c r="R64" s="18">
        <v>30</v>
      </c>
      <c r="S64" s="19">
        <f t="shared" si="28"/>
        <v>0</v>
      </c>
      <c r="T64" s="16">
        <f t="shared" si="29"/>
        <v>0</v>
      </c>
      <c r="V64" s="13" t="s">
        <v>6</v>
      </c>
      <c r="W64" s="2">
        <f t="shared" si="30"/>
        <v>223</v>
      </c>
      <c r="X64" s="2">
        <v>0</v>
      </c>
      <c r="Y64" s="18">
        <f t="shared" si="31"/>
        <v>231.69</v>
      </c>
      <c r="Z64" s="19">
        <f t="shared" si="32"/>
        <v>8.6899999999999977</v>
      </c>
      <c r="AA64" s="16">
        <f t="shared" si="33"/>
        <v>3.8968609865470842E-2</v>
      </c>
    </row>
    <row r="65" spans="1:27" s="17" customFormat="1" ht="15" customHeight="1" x14ac:dyDescent="0.3">
      <c r="A65" s="45" t="s">
        <v>7</v>
      </c>
      <c r="B65" s="51">
        <v>0</v>
      </c>
      <c r="C65" s="51">
        <v>0</v>
      </c>
      <c r="D65" s="52">
        <v>0</v>
      </c>
      <c r="E65" s="53">
        <f t="shared" si="24"/>
        <v>0</v>
      </c>
      <c r="F65" s="49" t="str">
        <f t="shared" si="25"/>
        <v>N/A</v>
      </c>
      <c r="G65" s="50"/>
      <c r="H65" s="45" t="s">
        <v>7</v>
      </c>
      <c r="I65" s="51">
        <v>355.6</v>
      </c>
      <c r="J65" s="51">
        <v>0</v>
      </c>
      <c r="K65" s="52">
        <v>371.6</v>
      </c>
      <c r="L65" s="53">
        <f t="shared" si="26"/>
        <v>16</v>
      </c>
      <c r="M65" s="49">
        <f t="shared" si="27"/>
        <v>4.4994375703037118E-2</v>
      </c>
      <c r="O65" s="13" t="s">
        <v>7</v>
      </c>
      <c r="P65" s="2">
        <v>52</v>
      </c>
      <c r="Q65" s="2">
        <v>0</v>
      </c>
      <c r="R65" s="18">
        <v>36</v>
      </c>
      <c r="S65" s="19">
        <f t="shared" si="28"/>
        <v>-16</v>
      </c>
      <c r="T65" s="16">
        <f t="shared" si="29"/>
        <v>-0.30769230769230771</v>
      </c>
      <c r="V65" s="13" t="s">
        <v>7</v>
      </c>
      <c r="W65" s="2">
        <f t="shared" si="30"/>
        <v>407.6</v>
      </c>
      <c r="X65" s="2">
        <v>0</v>
      </c>
      <c r="Y65" s="18">
        <f t="shared" si="31"/>
        <v>407.6</v>
      </c>
      <c r="Z65" s="19">
        <f t="shared" si="32"/>
        <v>0</v>
      </c>
      <c r="AA65" s="16">
        <f t="shared" si="33"/>
        <v>0</v>
      </c>
    </row>
    <row r="66" spans="1:27" s="17" customFormat="1" ht="15" customHeight="1" x14ac:dyDescent="0.3">
      <c r="A66" s="45" t="s">
        <v>8</v>
      </c>
      <c r="B66" s="51">
        <v>0</v>
      </c>
      <c r="C66" s="51">
        <v>0</v>
      </c>
      <c r="D66" s="52">
        <v>0</v>
      </c>
      <c r="E66" s="53">
        <f t="shared" si="24"/>
        <v>0</v>
      </c>
      <c r="F66" s="49" t="str">
        <f t="shared" si="25"/>
        <v>N/A</v>
      </c>
      <c r="G66" s="50"/>
      <c r="H66" s="45" t="s">
        <v>8</v>
      </c>
      <c r="I66" s="51">
        <v>197.26</v>
      </c>
      <c r="J66" s="51">
        <v>0</v>
      </c>
      <c r="K66" s="52">
        <v>206.14</v>
      </c>
      <c r="L66" s="53">
        <f t="shared" si="26"/>
        <v>8.8799999999999955</v>
      </c>
      <c r="M66" s="49">
        <f t="shared" si="27"/>
        <v>4.5016729189901634E-2</v>
      </c>
      <c r="O66" s="13" t="s">
        <v>8</v>
      </c>
      <c r="P66" s="2">
        <v>0</v>
      </c>
      <c r="Q66" s="2">
        <v>0</v>
      </c>
      <c r="R66" s="18">
        <v>0</v>
      </c>
      <c r="S66" s="19">
        <f t="shared" si="28"/>
        <v>0</v>
      </c>
      <c r="T66" s="16" t="str">
        <f t="shared" si="29"/>
        <v>N/A</v>
      </c>
      <c r="V66" s="13" t="s">
        <v>8</v>
      </c>
      <c r="W66" s="2">
        <f t="shared" si="30"/>
        <v>197.26</v>
      </c>
      <c r="X66" s="2">
        <v>0</v>
      </c>
      <c r="Y66" s="18">
        <f t="shared" si="31"/>
        <v>206.14</v>
      </c>
      <c r="Z66" s="19">
        <f t="shared" si="32"/>
        <v>8.8799999999999955</v>
      </c>
      <c r="AA66" s="16">
        <f t="shared" si="33"/>
        <v>4.5016729189901634E-2</v>
      </c>
    </row>
    <row r="67" spans="1:27" s="17" customFormat="1" ht="15" customHeight="1" x14ac:dyDescent="0.3">
      <c r="A67" s="45" t="s">
        <v>9</v>
      </c>
      <c r="B67" s="51">
        <v>123.83</v>
      </c>
      <c r="C67" s="51">
        <v>0</v>
      </c>
      <c r="D67" s="52">
        <v>129.4</v>
      </c>
      <c r="E67" s="53">
        <f t="shared" si="24"/>
        <v>5.5700000000000074</v>
      </c>
      <c r="F67" s="49">
        <f t="shared" si="25"/>
        <v>4.4981022369377434E-2</v>
      </c>
      <c r="G67" s="50"/>
      <c r="H67" s="45" t="s">
        <v>9</v>
      </c>
      <c r="I67" s="51">
        <v>12</v>
      </c>
      <c r="J67" s="51">
        <v>0</v>
      </c>
      <c r="K67" s="52">
        <v>12.54</v>
      </c>
      <c r="L67" s="53">
        <f t="shared" si="26"/>
        <v>0.53999999999999915</v>
      </c>
      <c r="M67" s="49">
        <f t="shared" si="27"/>
        <v>4.4999999999999929E-2</v>
      </c>
      <c r="O67" s="13" t="s">
        <v>9</v>
      </c>
      <c r="P67" s="2">
        <v>1</v>
      </c>
      <c r="Q67" s="2">
        <v>0</v>
      </c>
      <c r="R67" s="18">
        <v>1</v>
      </c>
      <c r="S67" s="19">
        <f t="shared" si="28"/>
        <v>0</v>
      </c>
      <c r="T67" s="16">
        <f t="shared" si="29"/>
        <v>0</v>
      </c>
      <c r="V67" s="13" t="s">
        <v>9</v>
      </c>
      <c r="W67" s="2">
        <f t="shared" si="30"/>
        <v>136.82999999999998</v>
      </c>
      <c r="X67" s="2">
        <v>0</v>
      </c>
      <c r="Y67" s="18">
        <f t="shared" si="31"/>
        <v>142.94</v>
      </c>
      <c r="Z67" s="19">
        <f t="shared" si="32"/>
        <v>6.1100000000000136</v>
      </c>
      <c r="AA67" s="16">
        <f t="shared" si="33"/>
        <v>4.4653950157129391E-2</v>
      </c>
    </row>
    <row r="68" spans="1:27" s="17" customFormat="1" ht="15" customHeight="1" x14ac:dyDescent="0.3">
      <c r="A68" s="45" t="s">
        <v>10</v>
      </c>
      <c r="B68" s="51">
        <v>0</v>
      </c>
      <c r="C68" s="51">
        <v>0</v>
      </c>
      <c r="D68" s="52">
        <v>0</v>
      </c>
      <c r="E68" s="53">
        <f t="shared" si="24"/>
        <v>0</v>
      </c>
      <c r="F68" s="49" t="str">
        <f t="shared" si="25"/>
        <v>N/A</v>
      </c>
      <c r="G68" s="50"/>
      <c r="H68" s="45" t="s">
        <v>10</v>
      </c>
      <c r="I68" s="51">
        <v>20</v>
      </c>
      <c r="J68" s="51">
        <v>0</v>
      </c>
      <c r="K68" s="52">
        <v>20.9</v>
      </c>
      <c r="L68" s="53">
        <f t="shared" si="26"/>
        <v>0.89999999999999858</v>
      </c>
      <c r="M68" s="49">
        <f t="shared" si="27"/>
        <v>4.4999999999999929E-2</v>
      </c>
      <c r="O68" s="13" t="s">
        <v>10</v>
      </c>
      <c r="P68" s="2">
        <v>0</v>
      </c>
      <c r="Q68" s="2">
        <v>0</v>
      </c>
      <c r="R68" s="18">
        <v>0</v>
      </c>
      <c r="S68" s="19">
        <f t="shared" si="28"/>
        <v>0</v>
      </c>
      <c r="T68" s="16" t="str">
        <f t="shared" si="29"/>
        <v>N/A</v>
      </c>
      <c r="V68" s="13" t="s">
        <v>10</v>
      </c>
      <c r="W68" s="2">
        <f t="shared" si="30"/>
        <v>20</v>
      </c>
      <c r="X68" s="2">
        <v>0</v>
      </c>
      <c r="Y68" s="18">
        <f t="shared" si="31"/>
        <v>20.9</v>
      </c>
      <c r="Z68" s="19">
        <f t="shared" si="32"/>
        <v>0.89999999999999858</v>
      </c>
      <c r="AA68" s="16">
        <f t="shared" si="33"/>
        <v>4.4999999999999929E-2</v>
      </c>
    </row>
    <row r="69" spans="1:27" s="17" customFormat="1" ht="15" customHeight="1" x14ac:dyDescent="0.3">
      <c r="A69" s="45" t="s">
        <v>11</v>
      </c>
      <c r="B69" s="51">
        <v>53.07</v>
      </c>
      <c r="C69" s="51">
        <v>0</v>
      </c>
      <c r="D69" s="52">
        <v>69.319999999999993</v>
      </c>
      <c r="E69" s="53">
        <f t="shared" si="24"/>
        <v>16.249999999999993</v>
      </c>
      <c r="F69" s="49">
        <f t="shared" si="25"/>
        <v>0.30619935933672493</v>
      </c>
      <c r="G69" s="50"/>
      <c r="H69" s="45" t="s">
        <v>11</v>
      </c>
      <c r="I69" s="51">
        <v>0</v>
      </c>
      <c r="J69" s="51">
        <v>0</v>
      </c>
      <c r="K69" s="52">
        <v>0</v>
      </c>
      <c r="L69" s="53">
        <f t="shared" si="26"/>
        <v>0</v>
      </c>
      <c r="M69" s="49" t="str">
        <f t="shared" si="27"/>
        <v>N/A</v>
      </c>
      <c r="O69" s="13" t="s">
        <v>11</v>
      </c>
      <c r="P69" s="2">
        <v>11.42</v>
      </c>
      <c r="Q69" s="2">
        <v>0</v>
      </c>
      <c r="R69" s="18">
        <v>15.3</v>
      </c>
      <c r="S69" s="19">
        <f t="shared" si="28"/>
        <v>3.8800000000000008</v>
      </c>
      <c r="T69" s="16">
        <f t="shared" si="29"/>
        <v>0.33975481611208413</v>
      </c>
      <c r="V69" s="13" t="s">
        <v>11</v>
      </c>
      <c r="W69" s="2">
        <f t="shared" si="30"/>
        <v>64.489999999999995</v>
      </c>
      <c r="X69" s="2">
        <v>0</v>
      </c>
      <c r="Y69" s="18">
        <f t="shared" si="31"/>
        <v>84.61999999999999</v>
      </c>
      <c r="Z69" s="19">
        <f t="shared" si="32"/>
        <v>20.129999999999995</v>
      </c>
      <c r="AA69" s="16">
        <f t="shared" si="33"/>
        <v>0.31214141727399591</v>
      </c>
    </row>
    <row r="70" spans="1:27" s="17" customFormat="1" ht="15" customHeight="1" x14ac:dyDescent="0.3">
      <c r="A70" s="45" t="s">
        <v>12</v>
      </c>
      <c r="B70" s="51">
        <v>7.5</v>
      </c>
      <c r="C70" s="51">
        <v>0</v>
      </c>
      <c r="D70" s="52">
        <v>0</v>
      </c>
      <c r="E70" s="53">
        <f t="shared" si="24"/>
        <v>-7.5</v>
      </c>
      <c r="F70" s="49">
        <f t="shared" si="25"/>
        <v>-1</v>
      </c>
      <c r="G70" s="50"/>
      <c r="H70" s="45" t="s">
        <v>12</v>
      </c>
      <c r="I70" s="51">
        <v>15.5</v>
      </c>
      <c r="J70" s="51">
        <v>0</v>
      </c>
      <c r="K70" s="52">
        <v>12</v>
      </c>
      <c r="L70" s="53">
        <f t="shared" si="26"/>
        <v>-3.5</v>
      </c>
      <c r="M70" s="49">
        <f t="shared" si="27"/>
        <v>-0.22580645161290322</v>
      </c>
      <c r="O70" s="13" t="s">
        <v>12</v>
      </c>
      <c r="P70" s="2">
        <v>0</v>
      </c>
      <c r="Q70" s="2">
        <v>0</v>
      </c>
      <c r="R70" s="18">
        <v>0</v>
      </c>
      <c r="S70" s="19">
        <f t="shared" si="28"/>
        <v>0</v>
      </c>
      <c r="T70" s="16" t="str">
        <f t="shared" si="29"/>
        <v>N/A</v>
      </c>
      <c r="V70" s="13" t="s">
        <v>12</v>
      </c>
      <c r="W70" s="2">
        <f t="shared" si="30"/>
        <v>23</v>
      </c>
      <c r="X70" s="2">
        <v>0</v>
      </c>
      <c r="Y70" s="18">
        <f t="shared" si="31"/>
        <v>12</v>
      </c>
      <c r="Z70" s="19">
        <f t="shared" si="32"/>
        <v>-11</v>
      </c>
      <c r="AA70" s="16">
        <f t="shared" si="33"/>
        <v>-0.47826086956521741</v>
      </c>
    </row>
    <row r="71" spans="1:27" s="17" customFormat="1" ht="15" customHeight="1" x14ac:dyDescent="0.3">
      <c r="A71" s="54" t="s">
        <v>13</v>
      </c>
      <c r="B71" s="55">
        <v>0</v>
      </c>
      <c r="C71" s="55">
        <v>0</v>
      </c>
      <c r="D71" s="56">
        <v>0</v>
      </c>
      <c r="E71" s="57">
        <f t="shared" si="24"/>
        <v>0</v>
      </c>
      <c r="F71" s="58" t="str">
        <f t="shared" si="25"/>
        <v>N/A</v>
      </c>
      <c r="G71" s="50"/>
      <c r="H71" s="54" t="s">
        <v>13</v>
      </c>
      <c r="I71" s="55">
        <v>2</v>
      </c>
      <c r="J71" s="55">
        <v>0</v>
      </c>
      <c r="K71" s="56">
        <v>2</v>
      </c>
      <c r="L71" s="57">
        <f t="shared" si="26"/>
        <v>0</v>
      </c>
      <c r="M71" s="58">
        <f t="shared" si="27"/>
        <v>0</v>
      </c>
      <c r="O71" s="20" t="s">
        <v>13</v>
      </c>
      <c r="P71" s="3">
        <v>0</v>
      </c>
      <c r="Q71" s="3">
        <v>0</v>
      </c>
      <c r="R71" s="21">
        <v>0</v>
      </c>
      <c r="S71" s="22">
        <f t="shared" si="28"/>
        <v>0</v>
      </c>
      <c r="T71" s="23" t="str">
        <f t="shared" si="29"/>
        <v>N/A</v>
      </c>
      <c r="V71" s="20" t="s">
        <v>13</v>
      </c>
      <c r="W71" s="3">
        <f t="shared" si="30"/>
        <v>2</v>
      </c>
      <c r="X71" s="3">
        <v>0</v>
      </c>
      <c r="Y71" s="21">
        <f t="shared" si="31"/>
        <v>2</v>
      </c>
      <c r="Z71" s="22">
        <f t="shared" si="32"/>
        <v>0</v>
      </c>
      <c r="AA71" s="23">
        <f t="shared" si="33"/>
        <v>0</v>
      </c>
    </row>
    <row r="72" spans="1:27" s="17" customFormat="1" ht="16.2" customHeight="1" x14ac:dyDescent="0.3">
      <c r="A72" s="59" t="s">
        <v>14</v>
      </c>
      <c r="B72" s="60">
        <f t="shared" ref="B72:D72" si="34">SUM(B62:B71)</f>
        <v>471.9</v>
      </c>
      <c r="C72" s="60">
        <f t="shared" si="34"/>
        <v>0</v>
      </c>
      <c r="D72" s="61">
        <f t="shared" si="34"/>
        <v>500.52000000000004</v>
      </c>
      <c r="E72" s="62">
        <f t="shared" si="24"/>
        <v>28.620000000000061</v>
      </c>
      <c r="F72" s="63">
        <f t="shared" si="25"/>
        <v>6.0648442466624417E-2</v>
      </c>
      <c r="G72" s="64"/>
      <c r="H72" s="59" t="s">
        <v>14</v>
      </c>
      <c r="I72" s="60">
        <f>SUM(I62:I71)</f>
        <v>844.07</v>
      </c>
      <c r="J72" s="60">
        <f t="shared" ref="J72:K72" si="35">SUM(J62:J71)</f>
        <v>0</v>
      </c>
      <c r="K72" s="61">
        <f t="shared" si="35"/>
        <v>897.18</v>
      </c>
      <c r="L72" s="62">
        <f t="shared" si="26"/>
        <v>53.1099999999999</v>
      </c>
      <c r="M72" s="63">
        <f t="shared" si="27"/>
        <v>6.2921321691328802E-2</v>
      </c>
      <c r="O72" s="24" t="s">
        <v>14</v>
      </c>
      <c r="P72" s="4">
        <f>SUM(P62:P71)</f>
        <v>149.41999999999999</v>
      </c>
      <c r="Q72" s="4">
        <f t="shared" ref="Q72:R72" si="36">SUM(Q62:Q71)</f>
        <v>0</v>
      </c>
      <c r="R72" s="25">
        <f t="shared" si="36"/>
        <v>152.30000000000001</v>
      </c>
      <c r="S72" s="26">
        <f t="shared" si="28"/>
        <v>2.8800000000000239</v>
      </c>
      <c r="T72" s="27">
        <f t="shared" si="29"/>
        <v>1.9274528175612531E-2</v>
      </c>
      <c r="V72" s="24" t="s">
        <v>14</v>
      </c>
      <c r="W72" s="4">
        <f>SUM(W62:W71)</f>
        <v>1465.39</v>
      </c>
      <c r="X72" s="4">
        <f t="shared" ref="X72:Y72" si="37">SUM(X62:X71)</f>
        <v>0</v>
      </c>
      <c r="Y72" s="25">
        <f t="shared" si="37"/>
        <v>1550</v>
      </c>
      <c r="Z72" s="26">
        <f t="shared" si="32"/>
        <v>84.6099999999999</v>
      </c>
      <c r="AA72" s="27">
        <f t="shared" si="33"/>
        <v>5.7738895447628204E-2</v>
      </c>
    </row>
    <row r="73" spans="1:27" s="17" customFormat="1" ht="16.2" customHeight="1" x14ac:dyDescent="0.3">
      <c r="A73" s="65" t="s">
        <v>15</v>
      </c>
      <c r="B73" s="66">
        <v>0</v>
      </c>
      <c r="C73" s="66">
        <v>0</v>
      </c>
      <c r="D73" s="67">
        <v>0</v>
      </c>
      <c r="E73" s="68">
        <f t="shared" si="24"/>
        <v>0</v>
      </c>
      <c r="F73" s="69" t="str">
        <f t="shared" si="25"/>
        <v>N/A</v>
      </c>
      <c r="G73" s="64"/>
      <c r="H73" s="65" t="s">
        <v>15</v>
      </c>
      <c r="I73" s="66">
        <v>0</v>
      </c>
      <c r="J73" s="66">
        <v>0</v>
      </c>
      <c r="K73" s="67">
        <v>0</v>
      </c>
      <c r="L73" s="68">
        <f t="shared" si="26"/>
        <v>0</v>
      </c>
      <c r="M73" s="69" t="str">
        <f t="shared" si="27"/>
        <v>N/A</v>
      </c>
      <c r="O73" s="28" t="s">
        <v>15</v>
      </c>
      <c r="P73" s="5">
        <v>0</v>
      </c>
      <c r="Q73" s="5">
        <v>0</v>
      </c>
      <c r="R73" s="29">
        <v>0</v>
      </c>
      <c r="S73" s="30">
        <f t="shared" si="28"/>
        <v>0</v>
      </c>
      <c r="T73" s="31" t="str">
        <f t="shared" si="29"/>
        <v>N/A</v>
      </c>
      <c r="V73" s="28" t="s">
        <v>15</v>
      </c>
      <c r="W73" s="3">
        <f t="shared" si="30"/>
        <v>0</v>
      </c>
      <c r="X73" s="5">
        <v>0</v>
      </c>
      <c r="Y73" s="21">
        <f>SUM(D73,K73,R73)</f>
        <v>0</v>
      </c>
      <c r="Z73" s="30">
        <f t="shared" si="32"/>
        <v>0</v>
      </c>
      <c r="AA73" s="31" t="str">
        <f t="shared" si="33"/>
        <v>N/A</v>
      </c>
    </row>
    <row r="74" spans="1:27" s="36" customFormat="1" ht="16.2" customHeight="1" thickBot="1" x14ac:dyDescent="0.35">
      <c r="A74" s="70" t="s">
        <v>16</v>
      </c>
      <c r="B74" s="71">
        <f t="shared" ref="B74:D74" si="38">SUM(B72:B73)</f>
        <v>471.9</v>
      </c>
      <c r="C74" s="71">
        <f t="shared" si="38"/>
        <v>0</v>
      </c>
      <c r="D74" s="72">
        <f t="shared" si="38"/>
        <v>500.52000000000004</v>
      </c>
      <c r="E74" s="73">
        <f t="shared" si="24"/>
        <v>28.620000000000061</v>
      </c>
      <c r="F74" s="74">
        <f t="shared" si="25"/>
        <v>6.0648442466624417E-2</v>
      </c>
      <c r="G74" s="75"/>
      <c r="H74" s="76" t="s">
        <v>16</v>
      </c>
      <c r="I74" s="71">
        <f t="shared" ref="I74:K74" si="39">SUM(I72:I73)</f>
        <v>844.07</v>
      </c>
      <c r="J74" s="71">
        <f t="shared" si="39"/>
        <v>0</v>
      </c>
      <c r="K74" s="72">
        <f t="shared" si="39"/>
        <v>897.18</v>
      </c>
      <c r="L74" s="73">
        <f t="shared" si="26"/>
        <v>53.1099999999999</v>
      </c>
      <c r="M74" s="74">
        <f t="shared" si="27"/>
        <v>6.2921321691328802E-2</v>
      </c>
      <c r="O74" s="32" t="s">
        <v>16</v>
      </c>
      <c r="P74" s="6">
        <f t="shared" ref="P74:R74" si="40">SUM(P72:P73)</f>
        <v>149.41999999999999</v>
      </c>
      <c r="Q74" s="6">
        <f t="shared" si="40"/>
        <v>0</v>
      </c>
      <c r="R74" s="33">
        <f t="shared" si="40"/>
        <v>152.30000000000001</v>
      </c>
      <c r="S74" s="34">
        <f t="shared" si="28"/>
        <v>2.8800000000000239</v>
      </c>
      <c r="T74" s="35">
        <f t="shared" si="29"/>
        <v>1.9274528175612531E-2</v>
      </c>
      <c r="V74" s="32" t="s">
        <v>16</v>
      </c>
      <c r="W74" s="6">
        <f t="shared" ref="W74:Y74" si="41">SUM(W72:W73)</f>
        <v>1465.39</v>
      </c>
      <c r="X74" s="6">
        <f t="shared" si="41"/>
        <v>0</v>
      </c>
      <c r="Y74" s="33">
        <f t="shared" si="41"/>
        <v>1550</v>
      </c>
      <c r="Z74" s="34">
        <f t="shared" si="32"/>
        <v>84.6099999999999</v>
      </c>
      <c r="AA74" s="35">
        <f t="shared" si="33"/>
        <v>5.7738895447628204E-2</v>
      </c>
    </row>
    <row r="75" spans="1:27" s="17" customFormat="1" ht="80.400000000000006" x14ac:dyDescent="0.3">
      <c r="A75" s="81" t="s">
        <v>37</v>
      </c>
      <c r="B75" s="81"/>
      <c r="C75" s="81"/>
      <c r="D75" s="81"/>
      <c r="E75" s="81"/>
      <c r="F75" s="81"/>
      <c r="G75" s="79"/>
      <c r="H75" s="81" t="s">
        <v>38</v>
      </c>
      <c r="I75" s="81"/>
      <c r="J75" s="81"/>
      <c r="K75" s="81"/>
      <c r="L75" s="81"/>
      <c r="M75" s="81"/>
    </row>
    <row r="76" spans="1:27" ht="7.5" customHeight="1" thickBot="1" x14ac:dyDescent="0.4">
      <c r="A76" s="80" t="s">
        <v>31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</row>
    <row r="77" spans="1:27" ht="31.95" customHeight="1" x14ac:dyDescent="0.35">
      <c r="A77" s="37"/>
      <c r="B77" s="103" t="s">
        <v>23</v>
      </c>
      <c r="C77" s="103"/>
      <c r="D77" s="103"/>
      <c r="E77" s="103"/>
      <c r="F77" s="104"/>
      <c r="G77" s="38"/>
      <c r="H77" s="37"/>
      <c r="I77" s="103" t="s">
        <v>24</v>
      </c>
      <c r="J77" s="103"/>
      <c r="K77" s="103"/>
      <c r="L77" s="103"/>
      <c r="M77" s="104"/>
    </row>
    <row r="78" spans="1:27" ht="15" x14ac:dyDescent="0.35">
      <c r="A78" s="39"/>
      <c r="B78" s="82" t="s">
        <v>29</v>
      </c>
      <c r="C78" s="89" t="s">
        <v>28</v>
      </c>
      <c r="D78" s="82" t="s">
        <v>25</v>
      </c>
      <c r="E78" s="85" t="s">
        <v>30</v>
      </c>
      <c r="F78" s="86"/>
      <c r="G78" s="40"/>
      <c r="H78" s="39"/>
      <c r="I78" s="82" t="s">
        <v>29</v>
      </c>
      <c r="J78" s="89" t="s">
        <v>28</v>
      </c>
      <c r="K78" s="82" t="s">
        <v>25</v>
      </c>
      <c r="L78" s="85" t="s">
        <v>30</v>
      </c>
      <c r="M78" s="86"/>
    </row>
    <row r="79" spans="1:27" ht="16.2" customHeight="1" x14ac:dyDescent="0.35">
      <c r="A79" s="39"/>
      <c r="B79" s="83"/>
      <c r="C79" s="90"/>
      <c r="D79" s="83"/>
      <c r="E79" s="87"/>
      <c r="F79" s="88"/>
      <c r="G79" s="40"/>
      <c r="H79" s="39"/>
      <c r="I79" s="83"/>
      <c r="J79" s="90"/>
      <c r="K79" s="83"/>
      <c r="L79" s="87"/>
      <c r="M79" s="88"/>
    </row>
    <row r="80" spans="1:27" ht="16.2" customHeight="1" x14ac:dyDescent="0.35">
      <c r="A80" s="41"/>
      <c r="B80" s="84"/>
      <c r="C80" s="91"/>
      <c r="D80" s="84"/>
      <c r="E80" s="42" t="s">
        <v>2</v>
      </c>
      <c r="F80" s="43" t="s">
        <v>3</v>
      </c>
      <c r="G80" s="44"/>
      <c r="H80" s="41"/>
      <c r="I80" s="84"/>
      <c r="J80" s="91"/>
      <c r="K80" s="84"/>
      <c r="L80" s="42" t="s">
        <v>2</v>
      </c>
      <c r="M80" s="43" t="s">
        <v>3</v>
      </c>
    </row>
    <row r="81" spans="1:14" s="17" customFormat="1" ht="15" customHeight="1" x14ac:dyDescent="0.3">
      <c r="A81" s="45" t="s">
        <v>4</v>
      </c>
      <c r="B81" s="46">
        <v>39.950000000000003</v>
      </c>
      <c r="C81" s="46">
        <v>0</v>
      </c>
      <c r="D81" s="47">
        <v>39.950000000000003</v>
      </c>
      <c r="E81" s="48">
        <f t="shared" ref="E81:E93" si="42">D81-B81</f>
        <v>0</v>
      </c>
      <c r="F81" s="49">
        <f t="shared" ref="F81:F93" si="43">IFERROR(E81/(B81), "N/A")</f>
        <v>0</v>
      </c>
      <c r="G81" s="50"/>
      <c r="H81" s="45" t="s">
        <v>4</v>
      </c>
      <c r="I81" s="46">
        <v>79</v>
      </c>
      <c r="J81" s="46">
        <v>0</v>
      </c>
      <c r="K81" s="47">
        <v>79</v>
      </c>
      <c r="L81" s="48">
        <f t="shared" ref="L81:L93" si="44">K81-I81</f>
        <v>0</v>
      </c>
      <c r="M81" s="49">
        <f t="shared" ref="M81:M93" si="45">IFERROR(L81/(I81), "N/A")</f>
        <v>0</v>
      </c>
    </row>
    <row r="82" spans="1:14" s="17" customFormat="1" ht="15" customHeight="1" x14ac:dyDescent="0.3">
      <c r="A82" s="45" t="s">
        <v>5</v>
      </c>
      <c r="B82" s="51">
        <v>14.05</v>
      </c>
      <c r="C82" s="51">
        <v>0</v>
      </c>
      <c r="D82" s="52">
        <v>14.05</v>
      </c>
      <c r="E82" s="53">
        <f t="shared" si="42"/>
        <v>0</v>
      </c>
      <c r="F82" s="49">
        <f t="shared" si="43"/>
        <v>0</v>
      </c>
      <c r="G82" s="50"/>
      <c r="H82" s="45" t="s">
        <v>5</v>
      </c>
      <c r="I82" s="51">
        <v>1035.9000000000001</v>
      </c>
      <c r="J82" s="51">
        <v>0</v>
      </c>
      <c r="K82" s="52">
        <v>1067.58</v>
      </c>
      <c r="L82" s="53">
        <f t="shared" si="44"/>
        <v>31.679999999999836</v>
      </c>
      <c r="M82" s="49">
        <f t="shared" si="45"/>
        <v>3.0582102519548057E-2</v>
      </c>
      <c r="N82"/>
    </row>
    <row r="83" spans="1:14" s="17" customFormat="1" ht="15" customHeight="1" x14ac:dyDescent="0.3">
      <c r="A83" s="45" t="s">
        <v>6</v>
      </c>
      <c r="B83" s="51">
        <v>190.95</v>
      </c>
      <c r="C83" s="51">
        <v>0</v>
      </c>
      <c r="D83" s="52">
        <v>235</v>
      </c>
      <c r="E83" s="53">
        <f t="shared" si="42"/>
        <v>44.050000000000011</v>
      </c>
      <c r="F83" s="49">
        <f t="shared" si="43"/>
        <v>0.23068866195339102</v>
      </c>
      <c r="G83" s="50"/>
      <c r="H83" s="45" t="s">
        <v>6</v>
      </c>
      <c r="I83" s="51">
        <v>156.44999999999999</v>
      </c>
      <c r="J83" s="51">
        <v>0</v>
      </c>
      <c r="K83" s="52">
        <v>162.59</v>
      </c>
      <c r="L83" s="53">
        <f t="shared" si="44"/>
        <v>6.1400000000000148</v>
      </c>
      <c r="M83" s="49">
        <f t="shared" si="45"/>
        <v>3.924576542026216E-2</v>
      </c>
    </row>
    <row r="84" spans="1:14" s="17" customFormat="1" ht="15" customHeight="1" x14ac:dyDescent="0.3">
      <c r="A84" s="45" t="s">
        <v>7</v>
      </c>
      <c r="B84" s="51">
        <v>0</v>
      </c>
      <c r="C84" s="51">
        <v>0</v>
      </c>
      <c r="D84" s="52">
        <v>0</v>
      </c>
      <c r="E84" s="53">
        <f t="shared" si="42"/>
        <v>0</v>
      </c>
      <c r="F84" s="49" t="str">
        <f t="shared" si="43"/>
        <v>N/A</v>
      </c>
      <c r="G84" s="50"/>
      <c r="H84" s="45" t="s">
        <v>7</v>
      </c>
      <c r="I84" s="51">
        <v>27</v>
      </c>
      <c r="J84" s="51">
        <v>0</v>
      </c>
      <c r="K84" s="52">
        <v>27</v>
      </c>
      <c r="L84" s="53">
        <f t="shared" si="44"/>
        <v>0</v>
      </c>
      <c r="M84" s="49">
        <f t="shared" si="45"/>
        <v>0</v>
      </c>
    </row>
    <row r="85" spans="1:14" s="17" customFormat="1" ht="15" customHeight="1" x14ac:dyDescent="0.3">
      <c r="A85" s="45" t="s">
        <v>8</v>
      </c>
      <c r="B85" s="51">
        <v>0</v>
      </c>
      <c r="C85" s="51">
        <v>0</v>
      </c>
      <c r="D85" s="52">
        <v>0</v>
      </c>
      <c r="E85" s="53">
        <f t="shared" si="42"/>
        <v>0</v>
      </c>
      <c r="F85" s="49" t="str">
        <f t="shared" si="43"/>
        <v>N/A</v>
      </c>
      <c r="G85" s="50"/>
      <c r="H85" s="45" t="s">
        <v>8</v>
      </c>
      <c r="I85" s="51">
        <v>0</v>
      </c>
      <c r="J85" s="51">
        <v>0</v>
      </c>
      <c r="K85" s="52">
        <v>0</v>
      </c>
      <c r="L85" s="53">
        <f t="shared" si="44"/>
        <v>0</v>
      </c>
      <c r="M85" s="49" t="str">
        <f t="shared" si="45"/>
        <v>N/A</v>
      </c>
    </row>
    <row r="86" spans="1:14" s="17" customFormat="1" ht="15" customHeight="1" x14ac:dyDescent="0.3">
      <c r="A86" s="45" t="s">
        <v>9</v>
      </c>
      <c r="B86" s="51">
        <v>126</v>
      </c>
      <c r="C86" s="51">
        <v>0</v>
      </c>
      <c r="D86" s="52">
        <v>128.5</v>
      </c>
      <c r="E86" s="53">
        <f t="shared" si="42"/>
        <v>2.5</v>
      </c>
      <c r="F86" s="49">
        <f t="shared" si="43"/>
        <v>1.984126984126984E-2</v>
      </c>
      <c r="G86" s="50"/>
      <c r="H86" s="45" t="s">
        <v>9</v>
      </c>
      <c r="I86" s="51">
        <v>224.15</v>
      </c>
      <c r="J86" s="51">
        <v>0</v>
      </c>
      <c r="K86" s="52">
        <v>271.69</v>
      </c>
      <c r="L86" s="53">
        <f t="shared" si="44"/>
        <v>47.539999999999992</v>
      </c>
      <c r="M86" s="49">
        <f t="shared" si="45"/>
        <v>0.21209011822440327</v>
      </c>
    </row>
    <row r="87" spans="1:14" s="17" customFormat="1" ht="15" customHeight="1" x14ac:dyDescent="0.3">
      <c r="A87" s="45" t="s">
        <v>10</v>
      </c>
      <c r="B87" s="51">
        <v>0.4</v>
      </c>
      <c r="C87" s="51">
        <v>0</v>
      </c>
      <c r="D87" s="52">
        <v>0.4</v>
      </c>
      <c r="E87" s="53">
        <f t="shared" si="42"/>
        <v>0</v>
      </c>
      <c r="F87" s="49">
        <f t="shared" si="43"/>
        <v>0</v>
      </c>
      <c r="G87" s="50"/>
      <c r="H87" s="45" t="s">
        <v>10</v>
      </c>
      <c r="I87" s="51">
        <v>32.94</v>
      </c>
      <c r="J87" s="51">
        <v>0</v>
      </c>
      <c r="K87" s="52">
        <v>31.7</v>
      </c>
      <c r="L87" s="53">
        <f t="shared" si="44"/>
        <v>-1.2399999999999984</v>
      </c>
      <c r="M87" s="49">
        <f t="shared" si="45"/>
        <v>-3.7644201578627766E-2</v>
      </c>
    </row>
    <row r="88" spans="1:14" s="17" customFormat="1" ht="15" customHeight="1" x14ac:dyDescent="0.3">
      <c r="A88" s="45" t="s">
        <v>11</v>
      </c>
      <c r="B88" s="51">
        <v>7.66</v>
      </c>
      <c r="C88" s="51">
        <v>0</v>
      </c>
      <c r="D88" s="52">
        <v>10.25</v>
      </c>
      <c r="E88" s="53">
        <f t="shared" si="42"/>
        <v>2.59</v>
      </c>
      <c r="F88" s="49">
        <f t="shared" si="43"/>
        <v>0.33812010443864227</v>
      </c>
      <c r="G88" s="50"/>
      <c r="H88" s="45" t="s">
        <v>11</v>
      </c>
      <c r="I88" s="51">
        <v>292.03999999999996</v>
      </c>
      <c r="J88" s="51">
        <v>0</v>
      </c>
      <c r="K88" s="52">
        <v>388.67</v>
      </c>
      <c r="L88" s="53">
        <f t="shared" si="44"/>
        <v>96.630000000000052</v>
      </c>
      <c r="M88" s="49">
        <f t="shared" si="45"/>
        <v>0.33087933159841137</v>
      </c>
    </row>
    <row r="89" spans="1:14" s="17" customFormat="1" ht="15" customHeight="1" x14ac:dyDescent="0.3">
      <c r="A89" s="45" t="s">
        <v>12</v>
      </c>
      <c r="B89" s="51">
        <v>0.1</v>
      </c>
      <c r="C89" s="51">
        <v>0</v>
      </c>
      <c r="D89" s="52">
        <v>0.1</v>
      </c>
      <c r="E89" s="53">
        <f t="shared" si="42"/>
        <v>0</v>
      </c>
      <c r="F89" s="49">
        <f t="shared" si="43"/>
        <v>0</v>
      </c>
      <c r="G89" s="50"/>
      <c r="H89" s="45" t="s">
        <v>12</v>
      </c>
      <c r="I89" s="51">
        <v>0</v>
      </c>
      <c r="J89" s="51">
        <v>0</v>
      </c>
      <c r="K89" s="52">
        <v>0</v>
      </c>
      <c r="L89" s="53">
        <f t="shared" si="44"/>
        <v>0</v>
      </c>
      <c r="M89" s="49" t="str">
        <f t="shared" si="45"/>
        <v>N/A</v>
      </c>
    </row>
    <row r="90" spans="1:14" s="17" customFormat="1" ht="15" customHeight="1" x14ac:dyDescent="0.3">
      <c r="A90" s="54" t="s">
        <v>13</v>
      </c>
      <c r="B90" s="55">
        <v>0</v>
      </c>
      <c r="C90" s="55">
        <v>0</v>
      </c>
      <c r="D90" s="56">
        <v>0</v>
      </c>
      <c r="E90" s="57">
        <f t="shared" si="42"/>
        <v>0</v>
      </c>
      <c r="F90" s="58" t="str">
        <f t="shared" si="43"/>
        <v>N/A</v>
      </c>
      <c r="G90" s="50"/>
      <c r="H90" s="54" t="s">
        <v>13</v>
      </c>
      <c r="I90" s="55">
        <v>1</v>
      </c>
      <c r="J90" s="55">
        <v>0</v>
      </c>
      <c r="K90" s="56">
        <v>1</v>
      </c>
      <c r="L90" s="57">
        <f t="shared" si="44"/>
        <v>0</v>
      </c>
      <c r="M90" s="58">
        <f t="shared" si="45"/>
        <v>0</v>
      </c>
    </row>
    <row r="91" spans="1:14" s="17" customFormat="1" ht="16.2" customHeight="1" x14ac:dyDescent="0.3">
      <c r="A91" s="59" t="s">
        <v>14</v>
      </c>
      <c r="B91" s="60">
        <f t="shared" ref="B91:D91" si="46">SUM(B81:B90)</f>
        <v>379.11</v>
      </c>
      <c r="C91" s="60">
        <f t="shared" si="46"/>
        <v>0</v>
      </c>
      <c r="D91" s="61">
        <f t="shared" si="46"/>
        <v>428.25</v>
      </c>
      <c r="E91" s="62">
        <f t="shared" si="42"/>
        <v>49.139999999999986</v>
      </c>
      <c r="F91" s="63">
        <f t="shared" si="43"/>
        <v>0.1296193716863179</v>
      </c>
      <c r="G91" s="64"/>
      <c r="H91" s="59" t="s">
        <v>14</v>
      </c>
      <c r="I91" s="60">
        <f t="shared" ref="I91:K91" si="47">SUM(I81:I90)</f>
        <v>1848.4800000000002</v>
      </c>
      <c r="J91" s="60">
        <f t="shared" si="47"/>
        <v>0</v>
      </c>
      <c r="K91" s="61">
        <f t="shared" si="47"/>
        <v>2029.23</v>
      </c>
      <c r="L91" s="62">
        <f t="shared" si="44"/>
        <v>180.74999999999977</v>
      </c>
      <c r="M91" s="63">
        <f t="shared" si="45"/>
        <v>9.7783043365359507E-2</v>
      </c>
    </row>
    <row r="92" spans="1:14" s="17" customFormat="1" ht="16.2" customHeight="1" x14ac:dyDescent="0.3">
      <c r="A92" s="65" t="s">
        <v>15</v>
      </c>
      <c r="B92" s="66">
        <v>2.5</v>
      </c>
      <c r="C92" s="66">
        <v>0</v>
      </c>
      <c r="D92" s="67">
        <v>2.5</v>
      </c>
      <c r="E92" s="68">
        <f t="shared" si="42"/>
        <v>0</v>
      </c>
      <c r="F92" s="69">
        <f t="shared" si="43"/>
        <v>0</v>
      </c>
      <c r="G92" s="64"/>
      <c r="H92" s="65" t="s">
        <v>15</v>
      </c>
      <c r="I92" s="66">
        <v>21.77</v>
      </c>
      <c r="J92" s="66">
        <v>0</v>
      </c>
      <c r="K92" s="67">
        <v>21.56</v>
      </c>
      <c r="L92" s="68">
        <f t="shared" si="44"/>
        <v>-0.21000000000000085</v>
      </c>
      <c r="M92" s="69">
        <f t="shared" si="45"/>
        <v>-9.6463022508038974E-3</v>
      </c>
    </row>
    <row r="93" spans="1:14" s="36" customFormat="1" ht="16.2" customHeight="1" thickBot="1" x14ac:dyDescent="0.35">
      <c r="A93" s="70" t="s">
        <v>16</v>
      </c>
      <c r="B93" s="71">
        <f t="shared" ref="B93:D93" si="48">SUM(B91:B92)</f>
        <v>381.61</v>
      </c>
      <c r="C93" s="71">
        <f t="shared" si="48"/>
        <v>0</v>
      </c>
      <c r="D93" s="72">
        <f t="shared" si="48"/>
        <v>430.75</v>
      </c>
      <c r="E93" s="73">
        <f t="shared" si="42"/>
        <v>49.139999999999986</v>
      </c>
      <c r="F93" s="74">
        <f t="shared" si="43"/>
        <v>0.1287702104242551</v>
      </c>
      <c r="G93" s="75"/>
      <c r="H93" s="76" t="s">
        <v>16</v>
      </c>
      <c r="I93" s="71">
        <f t="shared" ref="I93:K93" si="49">SUM(I91:I92)</f>
        <v>1870.2500000000002</v>
      </c>
      <c r="J93" s="71">
        <f t="shared" si="49"/>
        <v>0</v>
      </c>
      <c r="K93" s="72">
        <f t="shared" si="49"/>
        <v>2050.79</v>
      </c>
      <c r="L93" s="73">
        <f t="shared" si="44"/>
        <v>180.53999999999974</v>
      </c>
      <c r="M93" s="74">
        <f t="shared" si="45"/>
        <v>9.6532549124448447E-2</v>
      </c>
    </row>
    <row r="94" spans="1:14" s="17" customFormat="1" ht="16.05" customHeight="1" x14ac:dyDescent="0.3"/>
    <row r="96" spans="1:14" customFormat="1" ht="31.8" customHeight="1" x14ac:dyDescent="0.3"/>
    <row r="97" customFormat="1" ht="30" customHeight="1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</sheetData>
  <mergeCells count="64">
    <mergeCell ref="A1:M1"/>
    <mergeCell ref="A2:M2"/>
    <mergeCell ref="A3:M3"/>
    <mergeCell ref="B4:F4"/>
    <mergeCell ref="I4:M4"/>
    <mergeCell ref="J5:J7"/>
    <mergeCell ref="K5:K7"/>
    <mergeCell ref="L5:M6"/>
    <mergeCell ref="B22:F22"/>
    <mergeCell ref="I22:M22"/>
    <mergeCell ref="B5:B7"/>
    <mergeCell ref="C5:C7"/>
    <mergeCell ref="D5:D7"/>
    <mergeCell ref="E5:F6"/>
    <mergeCell ref="I5:I7"/>
    <mergeCell ref="B23:B25"/>
    <mergeCell ref="C23:C25"/>
    <mergeCell ref="D23:D25"/>
    <mergeCell ref="E23:F24"/>
    <mergeCell ref="I23:I25"/>
    <mergeCell ref="J23:J25"/>
    <mergeCell ref="W58:AA58"/>
    <mergeCell ref="K23:K25"/>
    <mergeCell ref="L23:M24"/>
    <mergeCell ref="B40:F40"/>
    <mergeCell ref="I40:M40"/>
    <mergeCell ref="B41:B43"/>
    <mergeCell ref="C41:C43"/>
    <mergeCell ref="D41:D43"/>
    <mergeCell ref="E41:F42"/>
    <mergeCell ref="I41:I43"/>
    <mergeCell ref="J41:J43"/>
    <mergeCell ref="O57:AA57"/>
    <mergeCell ref="K41:K43"/>
    <mergeCell ref="L41:M42"/>
    <mergeCell ref="B58:F58"/>
    <mergeCell ref="I58:M58"/>
    <mergeCell ref="P58:T58"/>
    <mergeCell ref="B77:F77"/>
    <mergeCell ref="I77:M77"/>
    <mergeCell ref="K59:K61"/>
    <mergeCell ref="L59:M60"/>
    <mergeCell ref="P59:P61"/>
    <mergeCell ref="B59:B61"/>
    <mergeCell ref="C59:C61"/>
    <mergeCell ref="D59:D61"/>
    <mergeCell ref="E59:F60"/>
    <mergeCell ref="I59:I61"/>
    <mergeCell ref="J59:J61"/>
    <mergeCell ref="W59:W61"/>
    <mergeCell ref="X59:X61"/>
    <mergeCell ref="Y59:Y61"/>
    <mergeCell ref="Z59:AA60"/>
    <mergeCell ref="Q59:Q61"/>
    <mergeCell ref="R59:R61"/>
    <mergeCell ref="S59:T60"/>
    <mergeCell ref="K78:K80"/>
    <mergeCell ref="L78:M79"/>
    <mergeCell ref="B78:B80"/>
    <mergeCell ref="C78:C80"/>
    <mergeCell ref="D78:D80"/>
    <mergeCell ref="E78:F79"/>
    <mergeCell ref="I78:I80"/>
    <mergeCell ref="J78:J80"/>
  </mergeCells>
  <printOptions horizontalCentered="1"/>
  <pageMargins left="0.7" right="0.7" top="0.75" bottom="0.75" header="0.3" footer="0.3"/>
  <pageSetup scale="67" fitToHeight="2" orientation="portrait" r:id="rId1"/>
  <headerFooter>
    <oddHeader xml:space="preserve">&amp;C
</oddHeader>
    <oddFooter>&amp;L  </oddFooter>
  </headerFooter>
  <rowBreaks count="1" manualBreakCount="1"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Administration Priorities</vt:lpstr>
      <vt:lpstr>'Administration Priorities'!Print_Area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ADMINISTRATION PRIORITIES AND CROSSCUTTING RESEARCH TOPICS SUMMARY</dc:title>
  <dc:subject>Admin Priorities FY 2025 Congressional Request</dc:subject>
  <dc:creator>NSF CFO</dc:creator>
  <cp:keywords>NSF ADMINISTRATION PRIORITIES AND CROSSCUTTING RESEARCH TOPICS SUMMARY</cp:keywords>
  <cp:lastModifiedBy>Gary Luethke - VSG</cp:lastModifiedBy>
  <cp:lastPrinted>2024-03-12T01:36:52Z</cp:lastPrinted>
  <dcterms:created xsi:type="dcterms:W3CDTF">2023-08-22T17:51:37Z</dcterms:created>
  <dcterms:modified xsi:type="dcterms:W3CDTF">2024-04-06T13:57:54Z</dcterms:modified>
  <cp:category>NSF ADMINISTRATION PRIORITIES AND CROSSCUTTING RESEARCH TOPICS SUMMARY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bab2caa8-24d9-4d49-8309-7bf4769d0618</vt:lpwstr>
  </property>
  <property fmtid="{D5CDD505-2E9C-101B-9397-08002B2CF9AE}" pid="3" name="ContainsCUI">
    <vt:lpwstr>No</vt:lpwstr>
  </property>
</Properties>
</file>