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1B515EFB-AD98-4AFA-88C0-4DB6EA148820}" xr6:coauthVersionLast="47" xr6:coauthVersionMax="47" xr10:uidLastSave="{787A02E6-5F61-4B19-83E5-9C19C0E54C2F}"/>
  <bookViews>
    <workbookView xWindow="-108" yWindow="-108" windowWidth="23256" windowHeight="12576" tabRatio="599" xr2:uid="{16D30311-9884-4F5C-90DE-2AB9ACF3A25E}"/>
  </bookViews>
  <sheets>
    <sheet name="EDU Programs" sheetId="1" r:id="rId1"/>
  </sheets>
  <definedNames>
    <definedName name="_xlnm.Print_Area" localSheetId="0">'EDU Programs'!$B$1:$G$43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F8" i="1"/>
  <c r="D41" i="1" l="1"/>
  <c r="D18" i="1"/>
  <c r="D25" i="1"/>
  <c r="D33" i="1"/>
  <c r="D42" i="1" s="1"/>
  <c r="F40" i="1" l="1"/>
  <c r="G40" i="1" s="1"/>
  <c r="E41" i="1" l="1"/>
  <c r="F39" i="1"/>
  <c r="G39" i="1" s="1"/>
  <c r="F38" i="1"/>
  <c r="G38" i="1" s="1"/>
  <c r="F37" i="1"/>
  <c r="G37" i="1" s="1"/>
  <c r="F36" i="1"/>
  <c r="G36" i="1" s="1"/>
  <c r="F35" i="1"/>
  <c r="G35" i="1" s="1"/>
  <c r="E33" i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E25" i="1"/>
  <c r="F24" i="1"/>
  <c r="G24" i="1" s="1"/>
  <c r="F23" i="1"/>
  <c r="G23" i="1" s="1"/>
  <c r="F22" i="1"/>
  <c r="G22" i="1" s="1"/>
  <c r="F21" i="1"/>
  <c r="G21" i="1" s="1"/>
  <c r="F20" i="1"/>
  <c r="G20" i="1" s="1"/>
  <c r="E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G8" i="1"/>
  <c r="F41" i="1" l="1"/>
  <c r="G41" i="1" s="1"/>
  <c r="E42" i="1"/>
  <c r="C33" i="1"/>
  <c r="C18" i="1"/>
  <c r="F18" i="1" s="1"/>
  <c r="G18" i="1" s="1"/>
  <c r="C25" i="1"/>
  <c r="F33" i="1" l="1"/>
  <c r="G33" i="1" s="1"/>
  <c r="C42" i="1"/>
  <c r="F42" i="1" s="1"/>
  <c r="G42" i="1" s="1"/>
  <c r="F25" i="1"/>
  <c r="G25" i="1" s="1"/>
</calcChain>
</file>

<file path=xl/sharedStrings.xml><?xml version="1.0" encoding="utf-8"?>
<sst xmlns="http://schemas.openxmlformats.org/spreadsheetml/2006/main" count="50" uniqueCount="48">
  <si>
    <t>NATIONAL SCIENCE FOUNDATION</t>
  </si>
  <si>
    <t>DIRECTORATE FOR STEM EDUCATION FUNDING BY DIVISION AND PROGRAM</t>
  </si>
  <si>
    <t>(Dollars in Millions)</t>
  </si>
  <si>
    <t>Amount</t>
  </si>
  <si>
    <t>Percent</t>
  </si>
  <si>
    <t>Division of Equity for Excellence in STEM (EES)</t>
  </si>
  <si>
    <t>ADVANCE</t>
  </si>
  <si>
    <t>Alliances for Graduate Education and the Professoriate (AGEP)</t>
  </si>
  <si>
    <t>Centers for Research Excellence in Science and Technology (CREST)</t>
  </si>
  <si>
    <t>EDU Core Rsrch (ECR): Broadening Participation and Instit. Capacity in STEM</t>
  </si>
  <si>
    <t>Excellence Awards in Science and Engineering (EASE)</t>
  </si>
  <si>
    <t>Historically Black Colleges and Universities Undergraduate Program (HBCU-UP)</t>
  </si>
  <si>
    <t>IUSE: Hispanic Serving Institutions (HSI) Program</t>
  </si>
  <si>
    <t>Louis Stokes Alliances for Minority Participation (LSAMP)</t>
  </si>
  <si>
    <t>Tribal Colleges and Universities Program (TCUP)</t>
  </si>
  <si>
    <t>EES Subtotal</t>
  </si>
  <si>
    <t>Division of Graduate Education (DGE)</t>
  </si>
  <si>
    <t xml:space="preserve"> </t>
  </si>
  <si>
    <t xml:space="preserve">  </t>
  </si>
  <si>
    <t>Cybercorps®: Scholarship for Service (SFS)</t>
  </si>
  <si>
    <t>EDU Core Research (ECR): STEM Professional Workforce Preparation</t>
  </si>
  <si>
    <t>Graduate Research Fellowship Program (GRFP)</t>
  </si>
  <si>
    <t>NSF Research Traineeship (NRT)</t>
  </si>
  <si>
    <t>STEM Education Postdoctoral Research Fellowships</t>
  </si>
  <si>
    <t>DGE Subtotal</t>
  </si>
  <si>
    <t>Division of Research on Learning in Formal &amp; Informal Settings (DRL)</t>
  </si>
  <si>
    <t>Advancing Informal STEM Learning (AISL)</t>
  </si>
  <si>
    <t>Artificial Intelligence Research Institutes, National</t>
  </si>
  <si>
    <t>Computer Science for All (CSforAll)</t>
  </si>
  <si>
    <t>Discovery Research PreK-12 (DRK-12)</t>
  </si>
  <si>
    <t>EDU Core Research (ECR): STEM Learning</t>
  </si>
  <si>
    <t>Research on Innovative Technologies for Enhanced Learning</t>
  </si>
  <si>
    <t>DRL Subtotal</t>
  </si>
  <si>
    <t>Division of Undergraduate Education (DUE)</t>
  </si>
  <si>
    <t>Advanced Technological Education (ATE)</t>
  </si>
  <si>
    <t>EDU Core Research (ECR): STEM Learning Environments</t>
  </si>
  <si>
    <t>Improving Undergraduate STEM Education (IUSE)</t>
  </si>
  <si>
    <t>Robert Noyce Teacher Scholarship Program (Noyce)</t>
  </si>
  <si>
    <t>DUE Subtotal</t>
  </si>
  <si>
    <t>Total, EDU</t>
  </si>
  <si>
    <t>STEM Teacher Corps</t>
  </si>
  <si>
    <t>FY 2025 BUDGET REQUEST TO CONGRESS</t>
  </si>
  <si>
    <t>FY 2025
Request</t>
  </si>
  <si>
    <t>FY 2024
(TBD)</t>
  </si>
  <si>
    <r>
      <t>FY 2023
Base
Plan</t>
    </r>
    <r>
      <rPr>
        <b/>
        <vertAlign val="superscript"/>
        <sz val="10"/>
        <color theme="1"/>
        <rFont val="Open Sans"/>
      </rPr>
      <t>1</t>
    </r>
  </si>
  <si>
    <t>Change over 
FY 2023 Base Plan</t>
  </si>
  <si>
    <t>Eddie Bernice Johnson INCLUDES Initiative (INCLUDES Initiative)</t>
  </si>
  <si>
    <r>
      <rPr>
        <vertAlign val="superscript"/>
        <sz val="9"/>
        <color theme="1"/>
        <rFont val="Open Sans"/>
      </rPr>
      <t>1</t>
    </r>
    <r>
      <rPr>
        <sz val="9"/>
        <color theme="1"/>
        <rFont val="Open Sans"/>
      </rPr>
      <t xml:space="preserve"> FY 2023 is restated to show the consolidation of NSF mission support activities within R&amp;RA comparably with FY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</si>
</sst>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&quot;-&quot;??"/>
    <numFmt numFmtId="165" formatCode="&quot;$&quot;#,##0.00;\-&quot;$&quot;#,##0.00;&quot;-&quot;??"/>
    <numFmt numFmtId="166" formatCode="0.0%;\-0.0%;&quot;-&quot;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Open Sans"/>
    </font>
    <font>
      <sz val="10"/>
      <name val="Open Sans"/>
    </font>
    <font>
      <b/>
      <sz val="10"/>
      <color theme="1"/>
      <name val="Open Sans"/>
    </font>
    <font>
      <sz val="10"/>
      <color theme="1"/>
      <name val="Open Sans"/>
    </font>
    <font>
      <sz val="10"/>
      <color indexed="8"/>
      <name val="Open Sans"/>
    </font>
    <font>
      <sz val="11"/>
      <color theme="1"/>
      <name val="Times New Roman"/>
      <family val="2"/>
    </font>
    <font>
      <sz val="9"/>
      <color theme="1"/>
      <name val="Segoe UI"/>
      <family val="2"/>
    </font>
    <font>
      <b/>
      <vertAlign val="superscript"/>
      <sz val="10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7" xfId="2" applyFont="1" applyBorder="1" applyAlignment="1">
      <alignment vertical="top"/>
    </xf>
    <xf numFmtId="0" fontId="6" fillId="0" borderId="8" xfId="2" applyFont="1" applyBorder="1" applyAlignment="1">
      <alignment vertical="top"/>
    </xf>
    <xf numFmtId="0" fontId="6" fillId="0" borderId="15" xfId="2" applyFont="1" applyBorder="1" applyAlignment="1">
      <alignment vertical="top"/>
    </xf>
    <xf numFmtId="0" fontId="6" fillId="0" borderId="10" xfId="2" applyFont="1" applyBorder="1" applyAlignment="1">
      <alignment vertical="top"/>
    </xf>
    <xf numFmtId="165" fontId="6" fillId="0" borderId="7" xfId="3" applyNumberFormat="1" applyFont="1" applyBorder="1" applyAlignment="1" applyProtection="1">
      <alignment horizontal="right" vertical="top" readingOrder="1"/>
      <protection locked="0"/>
    </xf>
    <xf numFmtId="166" fontId="4" fillId="0" borderId="10" xfId="4" applyNumberFormat="1" applyFont="1" applyFill="1" applyBorder="1" applyAlignment="1">
      <alignment horizontal="right" vertical="top"/>
    </xf>
    <xf numFmtId="164" fontId="6" fillId="0" borderId="7" xfId="3" applyNumberFormat="1" applyFont="1" applyBorder="1" applyAlignment="1" applyProtection="1">
      <alignment horizontal="right" vertical="top" readingOrder="1"/>
      <protection locked="0"/>
    </xf>
    <xf numFmtId="165" fontId="3" fillId="2" borderId="16" xfId="2" applyNumberFormat="1" applyFont="1" applyFill="1" applyBorder="1" applyAlignment="1">
      <alignment horizontal="right" vertical="top"/>
    </xf>
    <xf numFmtId="165" fontId="3" fillId="2" borderId="17" xfId="2" applyNumberFormat="1" applyFont="1" applyFill="1" applyBorder="1" applyAlignment="1">
      <alignment horizontal="right" vertical="top"/>
    </xf>
    <xf numFmtId="165" fontId="3" fillId="2" borderId="18" xfId="2" applyNumberFormat="1" applyFont="1" applyFill="1" applyBorder="1" applyAlignment="1">
      <alignment horizontal="right" vertical="top"/>
    </xf>
    <xf numFmtId="166" fontId="3" fillId="2" borderId="19" xfId="4" applyNumberFormat="1" applyFont="1" applyFill="1" applyBorder="1" applyAlignment="1">
      <alignment horizontal="right" vertical="top"/>
    </xf>
    <xf numFmtId="0" fontId="6" fillId="0" borderId="20" xfId="2" applyFont="1" applyBorder="1" applyAlignment="1">
      <alignment vertical="top"/>
    </xf>
    <xf numFmtId="0" fontId="6" fillId="0" borderId="21" xfId="2" applyFont="1" applyBorder="1" applyAlignment="1">
      <alignment vertical="top"/>
    </xf>
    <xf numFmtId="165" fontId="3" fillId="3" borderId="22" xfId="2" applyNumberFormat="1" applyFont="1" applyFill="1" applyBorder="1" applyAlignment="1">
      <alignment horizontal="right" vertical="top"/>
    </xf>
    <xf numFmtId="165" fontId="3" fillId="3" borderId="23" xfId="2" applyNumberFormat="1" applyFont="1" applyFill="1" applyBorder="1" applyAlignment="1">
      <alignment horizontal="right" vertical="top"/>
    </xf>
    <xf numFmtId="165" fontId="3" fillId="3" borderId="24" xfId="2" applyNumberFormat="1" applyFont="1" applyFill="1" applyBorder="1" applyAlignment="1">
      <alignment horizontal="right" vertical="top"/>
    </xf>
    <xf numFmtId="166" fontId="3" fillId="3" borderId="25" xfId="4" applyNumberFormat="1" applyFont="1" applyFill="1" applyBorder="1" applyAlignment="1">
      <alignment horizontal="right" vertical="top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9" xfId="2" applyFont="1" applyBorder="1" applyAlignment="1">
      <alignment vertical="top"/>
    </xf>
    <xf numFmtId="165" fontId="7" fillId="0" borderId="8" xfId="2" applyNumberFormat="1" applyFont="1" applyBorder="1" applyAlignment="1" applyProtection="1">
      <alignment horizontal="right" vertical="top"/>
      <protection locked="0"/>
    </xf>
    <xf numFmtId="164" fontId="7" fillId="0" borderId="8" xfId="2" applyNumberFormat="1" applyFont="1" applyBorder="1" applyAlignment="1" applyProtection="1">
      <alignment horizontal="right" vertical="top"/>
      <protection locked="0"/>
    </xf>
    <xf numFmtId="165" fontId="4" fillId="0" borderId="9" xfId="2" applyNumberFormat="1" applyFont="1" applyBorder="1" applyAlignment="1">
      <alignment horizontal="right" vertical="top"/>
    </xf>
    <xf numFmtId="164" fontId="4" fillId="0" borderId="9" xfId="2" applyNumberFormat="1" applyFont="1" applyBorder="1" applyAlignment="1">
      <alignment horizontal="right" vertical="top"/>
    </xf>
    <xf numFmtId="164" fontId="7" fillId="0" borderId="9" xfId="2" applyNumberFormat="1" applyFont="1" applyBorder="1" applyAlignment="1" applyProtection="1">
      <alignment horizontal="right" vertical="top"/>
      <protection locked="0"/>
    </xf>
    <xf numFmtId="165" fontId="7" fillId="0" borderId="9" xfId="2" applyNumberFormat="1" applyFont="1" applyBorder="1" applyAlignment="1" applyProtection="1">
      <alignment horizontal="right" vertical="top"/>
      <protection locked="0"/>
    </xf>
    <xf numFmtId="164" fontId="6" fillId="0" borderId="9" xfId="2" applyNumberFormat="1" applyFont="1" applyBorder="1" applyAlignment="1">
      <alignment vertical="top"/>
    </xf>
    <xf numFmtId="0" fontId="9" fillId="0" borderId="0" xfId="0" applyFont="1"/>
    <xf numFmtId="0" fontId="5" fillId="0" borderId="28" xfId="2" applyFont="1" applyBorder="1" applyAlignment="1">
      <alignment vertical="top"/>
    </xf>
    <xf numFmtId="0" fontId="4" fillId="0" borderId="28" xfId="2" applyFont="1" applyBorder="1" applyAlignment="1">
      <alignment horizontal="left" vertical="top" wrapText="1" indent="1"/>
    </xf>
    <xf numFmtId="0" fontId="3" fillId="2" borderId="29" xfId="2" applyFont="1" applyFill="1" applyBorder="1" applyAlignment="1">
      <alignment horizontal="left" vertical="top" wrapText="1" indent="1"/>
    </xf>
    <xf numFmtId="0" fontId="3" fillId="3" borderId="30" xfId="2" applyFont="1" applyFill="1" applyBorder="1" applyAlignment="1">
      <alignment vertical="top" wrapText="1"/>
    </xf>
    <xf numFmtId="0" fontId="5" fillId="0" borderId="5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26" xfId="1" applyFont="1" applyBorder="1" applyAlignment="1">
      <alignment horizontal="center" wrapText="1"/>
    </xf>
    <xf numFmtId="0" fontId="4" fillId="0" borderId="27" xfId="1" applyFont="1" applyBorder="1" applyAlignment="1">
      <alignment horizontal="center" wrapText="1"/>
    </xf>
    <xf numFmtId="0" fontId="3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11" fillId="0" borderId="2" xfId="0" applyFont="1" applyBorder="1" applyAlignment="1">
      <alignment horizontal="left"/>
    </xf>
  </cellXfs>
  <cellStyles count="5">
    <cellStyle name="Normal" xfId="0" builtinId="0"/>
    <cellStyle name="Normal 2" xfId="1" xr:uid="{2C7F4AE4-A3E3-4260-BDB4-DCEE8F05202A}"/>
    <cellStyle name="Normal 2 2" xfId="2" xr:uid="{1F0EC4D8-A7F4-4E1F-B0CA-5EEDBE7FFC04}"/>
    <cellStyle name="Normal 5" xfId="3" xr:uid="{8E83ED93-2F0C-4461-9C4F-860053215161}"/>
    <cellStyle name="Percent 2" xfId="4" xr:uid="{C9F0756F-EE42-45A2-B2B0-674663ACB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D0D9-710D-4CFD-B68F-6065B11B82F0}">
  <sheetPr>
    <pageSetUpPr fitToPage="1"/>
  </sheetPr>
  <dimension ref="B1:K43"/>
  <sheetViews>
    <sheetView showGridLines="0" tabSelected="1" zoomScale="93" workbookViewId="0">
      <selection activeCell="L45" sqref="L45"/>
    </sheetView>
  </sheetViews>
  <sheetFormatPr defaultRowHeight="14.4" x14ac:dyDescent="0.3"/>
  <cols>
    <col min="1" max="1" width="3" customWidth="1"/>
    <col min="2" max="2" width="71.5546875" customWidth="1"/>
    <col min="3" max="7" width="10.21875" customWidth="1"/>
  </cols>
  <sheetData>
    <row r="1" spans="2:7" ht="15" x14ac:dyDescent="0.3">
      <c r="B1" s="39" t="s">
        <v>0</v>
      </c>
      <c r="C1" s="39"/>
      <c r="D1" s="39"/>
      <c r="E1" s="39"/>
      <c r="F1" s="39"/>
      <c r="G1" s="39"/>
    </row>
    <row r="2" spans="2:7" ht="15" x14ac:dyDescent="0.3">
      <c r="B2" s="39" t="s">
        <v>1</v>
      </c>
      <c r="C2" s="39"/>
      <c r="D2" s="39"/>
      <c r="E2" s="39"/>
      <c r="F2" s="39"/>
      <c r="G2" s="39"/>
    </row>
    <row r="3" spans="2:7" ht="15" x14ac:dyDescent="0.3">
      <c r="B3" s="39" t="s">
        <v>41</v>
      </c>
      <c r="C3" s="39"/>
      <c r="D3" s="39"/>
      <c r="E3" s="39"/>
      <c r="F3" s="39"/>
      <c r="G3" s="39"/>
    </row>
    <row r="4" spans="2:7" ht="15.6" thickBot="1" x14ac:dyDescent="0.35">
      <c r="B4" s="40" t="s">
        <v>2</v>
      </c>
      <c r="C4" s="40"/>
      <c r="D4" s="40"/>
      <c r="E4" s="40"/>
      <c r="F4" s="40"/>
      <c r="G4" s="40"/>
    </row>
    <row r="5" spans="2:7" ht="33.75" customHeight="1" x14ac:dyDescent="0.35">
      <c r="B5" s="37"/>
      <c r="C5" s="41" t="s">
        <v>44</v>
      </c>
      <c r="D5" s="33" t="s">
        <v>43</v>
      </c>
      <c r="E5" s="33" t="s">
        <v>42</v>
      </c>
      <c r="F5" s="35" t="s">
        <v>45</v>
      </c>
      <c r="G5" s="36"/>
    </row>
    <row r="6" spans="2:7" ht="15.6" customHeight="1" x14ac:dyDescent="0.35">
      <c r="B6" s="38"/>
      <c r="C6" s="42"/>
      <c r="D6" s="34"/>
      <c r="E6" s="34"/>
      <c r="F6" s="18" t="s">
        <v>3</v>
      </c>
      <c r="G6" s="19" t="s">
        <v>4</v>
      </c>
    </row>
    <row r="7" spans="2:7" ht="15" x14ac:dyDescent="0.3">
      <c r="B7" s="29" t="s">
        <v>5</v>
      </c>
      <c r="C7" s="2"/>
      <c r="D7" s="2"/>
      <c r="E7" s="3"/>
      <c r="F7" s="1"/>
      <c r="G7" s="4"/>
    </row>
    <row r="8" spans="2:7" ht="15" customHeight="1" x14ac:dyDescent="0.3">
      <c r="B8" s="30" t="s">
        <v>6</v>
      </c>
      <c r="C8" s="21">
        <v>18.72</v>
      </c>
      <c r="D8" s="21">
        <v>0</v>
      </c>
      <c r="E8" s="26">
        <v>19.86</v>
      </c>
      <c r="F8" s="5">
        <f>E8-C8</f>
        <v>1.1400000000000006</v>
      </c>
      <c r="G8" s="6">
        <f>IFERROR(F8/C8, "N/A")</f>
        <v>6.0897435897435931E-2</v>
      </c>
    </row>
    <row r="9" spans="2:7" ht="15" customHeight="1" x14ac:dyDescent="0.3">
      <c r="B9" s="30" t="s">
        <v>7</v>
      </c>
      <c r="C9" s="22">
        <v>9.36</v>
      </c>
      <c r="D9" s="22">
        <v>0</v>
      </c>
      <c r="E9" s="24">
        <v>9.93</v>
      </c>
      <c r="F9" s="7">
        <f t="shared" ref="F9:F18" si="0">E9-C9</f>
        <v>0.57000000000000028</v>
      </c>
      <c r="G9" s="6">
        <f t="shared" ref="G9:G42" si="1">IFERROR(F9/C9, "N/A")</f>
        <v>6.0897435897435931E-2</v>
      </c>
    </row>
    <row r="10" spans="2:7" ht="15" customHeight="1" x14ac:dyDescent="0.3">
      <c r="B10" s="30" t="s">
        <v>8</v>
      </c>
      <c r="C10" s="22">
        <v>28.58</v>
      </c>
      <c r="D10" s="22">
        <v>0</v>
      </c>
      <c r="E10" s="24">
        <v>30.31</v>
      </c>
      <c r="F10" s="7">
        <f t="shared" si="0"/>
        <v>1.7300000000000004</v>
      </c>
      <c r="G10" s="6">
        <f t="shared" si="1"/>
        <v>6.0531840447865658E-2</v>
      </c>
    </row>
    <row r="11" spans="2:7" ht="15" customHeight="1" x14ac:dyDescent="0.3">
      <c r="B11" s="30" t="s">
        <v>46</v>
      </c>
      <c r="C11" s="22">
        <v>29.57</v>
      </c>
      <c r="D11" s="22">
        <v>0</v>
      </c>
      <c r="E11" s="24">
        <v>37.35</v>
      </c>
      <c r="F11" s="7">
        <f t="shared" si="0"/>
        <v>7.7800000000000011</v>
      </c>
      <c r="G11" s="6">
        <f t="shared" si="1"/>
        <v>0.26310449780182621</v>
      </c>
    </row>
    <row r="12" spans="2:7" ht="15" x14ac:dyDescent="0.3">
      <c r="B12" s="30" t="s">
        <v>9</v>
      </c>
      <c r="C12" s="22">
        <v>17.36</v>
      </c>
      <c r="D12" s="22">
        <v>0</v>
      </c>
      <c r="E12" s="25">
        <v>14.28</v>
      </c>
      <c r="F12" s="7">
        <f t="shared" si="0"/>
        <v>-3.08</v>
      </c>
      <c r="G12" s="6">
        <f t="shared" si="1"/>
        <v>-0.17741935483870969</v>
      </c>
    </row>
    <row r="13" spans="2:7" ht="15" customHeight="1" x14ac:dyDescent="0.3">
      <c r="B13" s="30" t="s">
        <v>10</v>
      </c>
      <c r="C13" s="22">
        <v>7.29</v>
      </c>
      <c r="D13" s="22">
        <v>0</v>
      </c>
      <c r="E13" s="25">
        <v>6.73</v>
      </c>
      <c r="F13" s="7">
        <f t="shared" si="0"/>
        <v>-0.55999999999999961</v>
      </c>
      <c r="G13" s="6">
        <f>IFERROR(F13/C13, "N/A")</f>
        <v>-7.6817558299039732E-2</v>
      </c>
    </row>
    <row r="14" spans="2:7" ht="15" customHeight="1" x14ac:dyDescent="0.3">
      <c r="B14" s="30" t="s">
        <v>11</v>
      </c>
      <c r="C14" s="22">
        <v>42.38</v>
      </c>
      <c r="D14" s="22">
        <v>0</v>
      </c>
      <c r="E14" s="24">
        <v>44.94</v>
      </c>
      <c r="F14" s="7">
        <f t="shared" si="0"/>
        <v>2.5599999999999952</v>
      </c>
      <c r="G14" s="6">
        <f t="shared" si="1"/>
        <v>6.0405851816894646E-2</v>
      </c>
    </row>
    <row r="15" spans="2:7" ht="15" customHeight="1" x14ac:dyDescent="0.3">
      <c r="B15" s="30" t="s">
        <v>12</v>
      </c>
      <c r="C15" s="22">
        <v>26.36</v>
      </c>
      <c r="D15" s="22">
        <v>0</v>
      </c>
      <c r="E15" s="24">
        <v>27.96</v>
      </c>
      <c r="F15" s="7">
        <f t="shared" si="0"/>
        <v>1.6000000000000014</v>
      </c>
      <c r="G15" s="6">
        <f t="shared" si="1"/>
        <v>6.0698027314112349E-2</v>
      </c>
    </row>
    <row r="16" spans="2:7" ht="15" customHeight="1" x14ac:dyDescent="0.3">
      <c r="B16" s="30" t="s">
        <v>13</v>
      </c>
      <c r="C16" s="22">
        <v>54.7</v>
      </c>
      <c r="D16" s="22">
        <v>0</v>
      </c>
      <c r="E16" s="24">
        <v>55</v>
      </c>
      <c r="F16" s="7">
        <f t="shared" si="0"/>
        <v>0.29999999999999716</v>
      </c>
      <c r="G16" s="6">
        <f t="shared" si="1"/>
        <v>5.4844606946983024E-3</v>
      </c>
    </row>
    <row r="17" spans="2:11" ht="15" customHeight="1" x14ac:dyDescent="0.3">
      <c r="B17" s="30" t="s">
        <v>14</v>
      </c>
      <c r="C17" s="22">
        <v>19.71</v>
      </c>
      <c r="D17" s="22">
        <v>0</v>
      </c>
      <c r="E17" s="24">
        <v>20.9</v>
      </c>
      <c r="F17" s="7">
        <f t="shared" si="0"/>
        <v>1.1899999999999977</v>
      </c>
      <c r="G17" s="6">
        <f t="shared" si="1"/>
        <v>6.0375443937087651E-2</v>
      </c>
    </row>
    <row r="18" spans="2:11" ht="15" customHeight="1" x14ac:dyDescent="0.3">
      <c r="B18" s="31" t="s">
        <v>15</v>
      </c>
      <c r="C18" s="9">
        <f t="shared" ref="C18:E18" si="2">SUM(C8:C17)</f>
        <v>254.03</v>
      </c>
      <c r="D18" s="9">
        <f>SUM(D8:D17)</f>
        <v>0</v>
      </c>
      <c r="E18" s="10">
        <f t="shared" si="2"/>
        <v>267.26</v>
      </c>
      <c r="F18" s="8">
        <f t="shared" si="0"/>
        <v>13.22999999999999</v>
      </c>
      <c r="G18" s="11">
        <f t="shared" si="1"/>
        <v>5.2080462937448294E-2</v>
      </c>
    </row>
    <row r="19" spans="2:11" ht="15" customHeight="1" x14ac:dyDescent="0.3">
      <c r="B19" s="29" t="s">
        <v>16</v>
      </c>
      <c r="C19" s="2"/>
      <c r="D19" s="2"/>
      <c r="E19" s="20"/>
      <c r="F19" s="1" t="s">
        <v>18</v>
      </c>
      <c r="G19" s="4"/>
    </row>
    <row r="20" spans="2:11" ht="15" customHeight="1" x14ac:dyDescent="0.3">
      <c r="B20" s="30" t="s">
        <v>19</v>
      </c>
      <c r="C20" s="22">
        <v>72.930000000000007</v>
      </c>
      <c r="D20" s="22">
        <v>0</v>
      </c>
      <c r="E20" s="24">
        <v>74</v>
      </c>
      <c r="F20" s="7">
        <f>E20-C20</f>
        <v>1.0699999999999932</v>
      </c>
      <c r="G20" s="6">
        <f t="shared" si="1"/>
        <v>1.467160290689693E-2</v>
      </c>
    </row>
    <row r="21" spans="2:11" ht="15" customHeight="1" x14ac:dyDescent="0.3">
      <c r="B21" s="30" t="s">
        <v>20</v>
      </c>
      <c r="C21" s="22">
        <v>18.84</v>
      </c>
      <c r="D21" s="22">
        <v>0</v>
      </c>
      <c r="E21" s="25">
        <v>18.649999999999999</v>
      </c>
      <c r="F21" s="7">
        <f t="shared" ref="F21:F25" si="3">E21-C21</f>
        <v>-0.19000000000000128</v>
      </c>
      <c r="G21" s="6">
        <f t="shared" si="1"/>
        <v>-1.0084925690021299E-2</v>
      </c>
    </row>
    <row r="22" spans="2:11" ht="15" customHeight="1" x14ac:dyDescent="0.3">
      <c r="B22" s="30" t="s">
        <v>21</v>
      </c>
      <c r="C22" s="22">
        <v>318.66999999999996</v>
      </c>
      <c r="D22" s="22">
        <v>0</v>
      </c>
      <c r="E22" s="24">
        <v>341.11</v>
      </c>
      <c r="F22" s="7">
        <f t="shared" si="3"/>
        <v>22.440000000000055</v>
      </c>
      <c r="G22" s="6">
        <f t="shared" si="1"/>
        <v>7.0417673455298771E-2</v>
      </c>
    </row>
    <row r="23" spans="2:11" ht="15" customHeight="1" x14ac:dyDescent="0.3">
      <c r="B23" s="30" t="s">
        <v>22</v>
      </c>
      <c r="C23" s="22">
        <v>59.13</v>
      </c>
      <c r="D23" s="22">
        <v>0</v>
      </c>
      <c r="E23" s="24">
        <v>60</v>
      </c>
      <c r="F23" s="7">
        <f t="shared" si="3"/>
        <v>0.86999999999999744</v>
      </c>
      <c r="G23" s="6">
        <f t="shared" si="1"/>
        <v>1.4713343480466724E-2</v>
      </c>
    </row>
    <row r="24" spans="2:11" ht="15" customHeight="1" x14ac:dyDescent="0.3">
      <c r="B24" s="30" t="s">
        <v>23</v>
      </c>
      <c r="C24" s="22">
        <v>9.85</v>
      </c>
      <c r="D24" s="22">
        <v>0</v>
      </c>
      <c r="E24" s="24">
        <v>9</v>
      </c>
      <c r="F24" s="7">
        <f t="shared" si="3"/>
        <v>-0.84999999999999964</v>
      </c>
      <c r="G24" s="6">
        <f t="shared" si="1"/>
        <v>-8.629441624365479E-2</v>
      </c>
      <c r="K24" s="28"/>
    </row>
    <row r="25" spans="2:11" ht="15" customHeight="1" x14ac:dyDescent="0.3">
      <c r="B25" s="31" t="s">
        <v>24</v>
      </c>
      <c r="C25" s="9">
        <f>SUM(C20:C24)</f>
        <v>479.41999999999996</v>
      </c>
      <c r="D25" s="9">
        <f>SUM(D20:D24)</f>
        <v>0</v>
      </c>
      <c r="E25" s="10">
        <f>SUM(E20:E24)</f>
        <v>502.76</v>
      </c>
      <c r="F25" s="8">
        <f t="shared" si="3"/>
        <v>23.340000000000032</v>
      </c>
      <c r="G25" s="11">
        <f t="shared" si="1"/>
        <v>4.868382629010061E-2</v>
      </c>
    </row>
    <row r="26" spans="2:11" ht="15" customHeight="1" x14ac:dyDescent="0.3">
      <c r="B26" s="29" t="s">
        <v>25</v>
      </c>
      <c r="C26" s="2"/>
      <c r="D26" s="2"/>
      <c r="E26" s="20"/>
      <c r="F26" s="12" t="s">
        <v>17</v>
      </c>
      <c r="G26" s="13"/>
    </row>
    <row r="27" spans="2:11" ht="15" customHeight="1" x14ac:dyDescent="0.3">
      <c r="B27" s="30" t="s">
        <v>26</v>
      </c>
      <c r="C27" s="22">
        <v>68.989999999999995</v>
      </c>
      <c r="D27" s="22">
        <v>0</v>
      </c>
      <c r="E27" s="23">
        <v>71.150000000000006</v>
      </c>
      <c r="F27" s="7">
        <f>E27-C27</f>
        <v>2.1600000000000108</v>
      </c>
      <c r="G27" s="6">
        <f t="shared" si="1"/>
        <v>3.1308885345702434E-2</v>
      </c>
    </row>
    <row r="28" spans="2:11" ht="15" customHeight="1" x14ac:dyDescent="0.3">
      <c r="B28" s="30" t="s">
        <v>27</v>
      </c>
      <c r="C28" s="22">
        <v>11.91</v>
      </c>
      <c r="D28" s="22">
        <v>0</v>
      </c>
      <c r="E28" s="25">
        <v>11.8</v>
      </c>
      <c r="F28" s="7">
        <f t="shared" ref="F28:F33" si="4">E28-C28</f>
        <v>-0.10999999999999943</v>
      </c>
      <c r="G28" s="6">
        <f t="shared" si="1"/>
        <v>-9.2359361880771981E-3</v>
      </c>
    </row>
    <row r="29" spans="2:11" ht="15" customHeight="1" x14ac:dyDescent="0.3">
      <c r="B29" s="30" t="s">
        <v>28</v>
      </c>
      <c r="C29" s="22">
        <v>9.86</v>
      </c>
      <c r="D29" s="22">
        <v>0</v>
      </c>
      <c r="E29" s="25">
        <v>9.76</v>
      </c>
      <c r="F29" s="7">
        <f t="shared" si="4"/>
        <v>-9.9999999999999645E-2</v>
      </c>
      <c r="G29" s="6">
        <f t="shared" si="1"/>
        <v>-1.014198782961457E-2</v>
      </c>
    </row>
    <row r="30" spans="2:11" ht="15" customHeight="1" x14ac:dyDescent="0.3">
      <c r="B30" s="30" t="s">
        <v>29</v>
      </c>
      <c r="C30" s="22">
        <v>99.14</v>
      </c>
      <c r="D30" s="22">
        <v>0</v>
      </c>
      <c r="E30" s="25">
        <v>90</v>
      </c>
      <c r="F30" s="7">
        <f t="shared" si="4"/>
        <v>-9.14</v>
      </c>
      <c r="G30" s="6">
        <f t="shared" si="1"/>
        <v>-9.2192858583820869E-2</v>
      </c>
    </row>
    <row r="31" spans="2:11" ht="15" customHeight="1" x14ac:dyDescent="0.3">
      <c r="B31" s="30" t="s">
        <v>30</v>
      </c>
      <c r="C31" s="22">
        <v>29.89</v>
      </c>
      <c r="D31" s="22">
        <v>0</v>
      </c>
      <c r="E31" s="25">
        <v>26.6</v>
      </c>
      <c r="F31" s="7">
        <f t="shared" si="4"/>
        <v>-3.2899999999999991</v>
      </c>
      <c r="G31" s="6">
        <f t="shared" si="1"/>
        <v>-0.11007025761124119</v>
      </c>
    </row>
    <row r="32" spans="2:11" ht="15" customHeight="1" x14ac:dyDescent="0.3">
      <c r="B32" s="30" t="s">
        <v>31</v>
      </c>
      <c r="C32" s="22">
        <v>0</v>
      </c>
      <c r="D32" s="22">
        <v>0</v>
      </c>
      <c r="E32" s="25">
        <v>9</v>
      </c>
      <c r="F32" s="7">
        <f t="shared" si="4"/>
        <v>9</v>
      </c>
      <c r="G32" s="6" t="str">
        <f t="shared" si="1"/>
        <v>N/A</v>
      </c>
    </row>
    <row r="33" spans="2:7" ht="15" customHeight="1" x14ac:dyDescent="0.3">
      <c r="B33" s="31" t="s">
        <v>32</v>
      </c>
      <c r="C33" s="9">
        <f t="shared" ref="C33:E33" si="5">SUM(C27:C32)</f>
        <v>219.78999999999996</v>
      </c>
      <c r="D33" s="9">
        <f>SUM(D27:D32)</f>
        <v>0</v>
      </c>
      <c r="E33" s="10">
        <f t="shared" si="5"/>
        <v>218.31</v>
      </c>
      <c r="F33" s="8">
        <f t="shared" si="4"/>
        <v>-1.4799999999999613</v>
      </c>
      <c r="G33" s="11">
        <f t="shared" si="1"/>
        <v>-6.7337003503342352E-3</v>
      </c>
    </row>
    <row r="34" spans="2:7" ht="15" customHeight="1" x14ac:dyDescent="0.3">
      <c r="B34" s="29" t="s">
        <v>33</v>
      </c>
      <c r="C34" s="2"/>
      <c r="D34" s="2"/>
      <c r="E34" s="20"/>
      <c r="F34" s="1" t="s">
        <v>17</v>
      </c>
      <c r="G34" s="6"/>
    </row>
    <row r="35" spans="2:7" ht="15" customHeight="1" x14ac:dyDescent="0.3">
      <c r="B35" s="30" t="s">
        <v>34</v>
      </c>
      <c r="C35" s="22">
        <v>74.900000000000006</v>
      </c>
      <c r="D35" s="22">
        <v>0</v>
      </c>
      <c r="E35" s="24">
        <v>74</v>
      </c>
      <c r="F35" s="7">
        <f>E35-C35</f>
        <v>-0.90000000000000568</v>
      </c>
      <c r="G35" s="6">
        <f t="shared" si="1"/>
        <v>-1.2016021361815829E-2</v>
      </c>
    </row>
    <row r="36" spans="2:7" ht="15" customHeight="1" x14ac:dyDescent="0.3">
      <c r="B36" s="30" t="s">
        <v>35</v>
      </c>
      <c r="C36" s="22">
        <v>15.62</v>
      </c>
      <c r="D36" s="22">
        <v>0</v>
      </c>
      <c r="E36" s="25">
        <v>15.47</v>
      </c>
      <c r="F36" s="7">
        <f t="shared" ref="F36:F42" si="6">E36-C36</f>
        <v>-0.14999999999999858</v>
      </c>
      <c r="G36" s="6">
        <f t="shared" si="1"/>
        <v>-9.6030729833545825E-3</v>
      </c>
    </row>
    <row r="37" spans="2:7" ht="15" customHeight="1" x14ac:dyDescent="0.3">
      <c r="B37" s="30" t="s">
        <v>36</v>
      </c>
      <c r="C37" s="22">
        <v>92.15</v>
      </c>
      <c r="D37" s="22">
        <v>0</v>
      </c>
      <c r="E37" s="25">
        <v>97.84</v>
      </c>
      <c r="F37" s="7">
        <f t="shared" si="6"/>
        <v>5.6899999999999977</v>
      </c>
      <c r="G37" s="6">
        <f t="shared" si="1"/>
        <v>6.1747151383613648E-2</v>
      </c>
    </row>
    <row r="38" spans="2:7" ht="15" customHeight="1" x14ac:dyDescent="0.3">
      <c r="B38" s="30" t="s">
        <v>12</v>
      </c>
      <c r="C38" s="22">
        <v>26.36</v>
      </c>
      <c r="D38" s="22">
        <v>0</v>
      </c>
      <c r="E38" s="24">
        <v>27.96</v>
      </c>
      <c r="F38" s="7">
        <f t="shared" si="6"/>
        <v>1.6000000000000014</v>
      </c>
      <c r="G38" s="6">
        <f t="shared" si="1"/>
        <v>6.0698027314112349E-2</v>
      </c>
    </row>
    <row r="39" spans="2:7" ht="15" customHeight="1" x14ac:dyDescent="0.3">
      <c r="B39" s="30" t="s">
        <v>37</v>
      </c>
      <c r="C39" s="22">
        <v>67.010000000000005</v>
      </c>
      <c r="D39" s="22">
        <v>0</v>
      </c>
      <c r="E39" s="27">
        <v>66.400000000000006</v>
      </c>
      <c r="F39" s="7">
        <f t="shared" si="6"/>
        <v>-0.60999999999999943</v>
      </c>
      <c r="G39" s="6">
        <f t="shared" si="1"/>
        <v>-9.1031189374720101E-3</v>
      </c>
    </row>
    <row r="40" spans="2:7" ht="15" customHeight="1" x14ac:dyDescent="0.3">
      <c r="B40" s="30" t="s">
        <v>40</v>
      </c>
      <c r="C40" s="22">
        <v>0</v>
      </c>
      <c r="D40" s="22">
        <v>0</v>
      </c>
      <c r="E40" s="27">
        <v>30</v>
      </c>
      <c r="F40" s="7">
        <f t="shared" si="6"/>
        <v>30</v>
      </c>
      <c r="G40" s="6" t="str">
        <f t="shared" si="1"/>
        <v>N/A</v>
      </c>
    </row>
    <row r="41" spans="2:7" ht="15" customHeight="1" x14ac:dyDescent="0.3">
      <c r="B41" s="31" t="s">
        <v>38</v>
      </c>
      <c r="C41" s="9">
        <f>SUM(C35:C40)</f>
        <v>276.04000000000002</v>
      </c>
      <c r="D41" s="9">
        <f>SUM(D35:D40)</f>
        <v>0</v>
      </c>
      <c r="E41" s="10">
        <f>SUM(E35:E40)</f>
        <v>311.67</v>
      </c>
      <c r="F41" s="8">
        <f t="shared" si="6"/>
        <v>35.629999999999995</v>
      </c>
      <c r="G41" s="11">
        <f t="shared" si="1"/>
        <v>0.12907549630488332</v>
      </c>
    </row>
    <row r="42" spans="2:7" ht="15" customHeight="1" thickBot="1" x14ac:dyDescent="0.35">
      <c r="B42" s="32" t="s">
        <v>39</v>
      </c>
      <c r="C42" s="14">
        <f>SUM(C33,C25,C18,C41)</f>
        <v>1229.28</v>
      </c>
      <c r="D42" s="16">
        <f>SUM(D33,D25,D18,D41)</f>
        <v>0</v>
      </c>
      <c r="E42" s="16">
        <f>SUM(E33,E25,E18,E41)</f>
        <v>1300</v>
      </c>
      <c r="F42" s="15">
        <f t="shared" si="6"/>
        <v>70.720000000000027</v>
      </c>
      <c r="G42" s="17">
        <f t="shared" si="1"/>
        <v>5.7529610829103239E-2</v>
      </c>
    </row>
    <row r="43" spans="2:7" ht="14.4" customHeight="1" x14ac:dyDescent="0.3">
      <c r="B43" s="43" t="s">
        <v>47</v>
      </c>
      <c r="C43" s="43"/>
      <c r="D43" s="43"/>
      <c r="E43" s="43"/>
      <c r="F43" s="43"/>
      <c r="G43" s="43"/>
    </row>
  </sheetData>
  <mergeCells count="9">
    <mergeCell ref="E5:E6"/>
    <mergeCell ref="F5:G5"/>
    <mergeCell ref="B5:B6"/>
    <mergeCell ref="B1:G1"/>
    <mergeCell ref="B2:G2"/>
    <mergeCell ref="B3:G3"/>
    <mergeCell ref="B4:G4"/>
    <mergeCell ref="C5:C6"/>
    <mergeCell ref="D5:D6"/>
  </mergeCells>
  <printOptions horizontalCentered="1"/>
  <pageMargins left="0.7" right="0.7" top="0.75" bottom="0.75" header="0.3" footer="0.3"/>
  <pageSetup scale="75" orientation="landscape" r:id="rId1"/>
  <headerFooter>
    <oddHeader xml:space="preserve">&amp;C
</oddHeader>
    <oddFooter>&amp;L  </oddFooter>
  </headerFooter>
  <ignoredErrors>
    <ignoredError sqref="F8:F40" unlockedFormula="1"/>
    <ignoredError sqref="C18:C19 C25:C26 C33:C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 Programs</vt:lpstr>
      <vt:lpstr>'EDU Programs'!Print_Area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DIRECTORATE FOR STEM EDUCATION FUNDING BY DIVISION AND PROGRAM</dc:title>
  <dc:creator>NSF CFO</dc:creator>
  <cp:keywords>DIRECTORATE FOR STEM EDUCATION FUNDING BY DIVISION AND PROGRAM</cp:keywords>
  <cp:lastModifiedBy>Gary Luethke - VSG</cp:lastModifiedBy>
  <cp:lastPrinted>2024-03-12T01:54:41Z</cp:lastPrinted>
  <dcterms:created xsi:type="dcterms:W3CDTF">2023-03-10T20:59:15Z</dcterms:created>
  <dcterms:modified xsi:type="dcterms:W3CDTF">2024-04-06T14:02:55Z</dcterms:modified>
  <cp:category>DIRECTORATE FOR STEM EDUCATION FUNDING BY DIVISION AND PROGRAM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988df36a-aeb9-4e5e-8cb3-9934ad91bced</vt:lpwstr>
  </property>
  <property fmtid="{D5CDD505-2E9C-101B-9397-08002B2CF9AE}" pid="3" name="ContainsCUI">
    <vt:lpwstr>No</vt:lpwstr>
  </property>
</Properties>
</file>