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14" documentId="13_ncr:1_{7B7B33C7-F9CB-4ABC-9C0D-7E659C36BAE7}" xr6:coauthVersionLast="47" xr6:coauthVersionMax="47" xr10:uidLastSave="{D54B17AF-37FE-4F05-A3DE-38B84A9A8CB5}"/>
  <bookViews>
    <workbookView xWindow="-108" yWindow="-108" windowWidth="23256" windowHeight="12576" tabRatio="655" xr2:uid="{00000000-000D-0000-FFFF-FFFF00000000}"/>
  </bookViews>
  <sheets>
    <sheet name="CoSTEM Table" sheetId="9" r:id="rId1"/>
  </sheets>
  <definedNames>
    <definedName name="_xlnm.Print_Area" localSheetId="0">'CoSTEM Table'!$B$1:$H$56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9" l="1"/>
  <c r="E12" i="9"/>
  <c r="E18" i="9"/>
  <c r="E38" i="9"/>
  <c r="E51" i="9" s="1"/>
  <c r="E49" i="9"/>
  <c r="E50" i="9"/>
  <c r="E52" i="9"/>
  <c r="E53" i="9" l="1"/>
  <c r="E37" i="9"/>
  <c r="G9" i="9" l="1"/>
  <c r="H9" i="9" s="1"/>
  <c r="G48" i="9"/>
  <c r="H48" i="9" s="1"/>
  <c r="G47" i="9"/>
  <c r="H47" i="9" s="1"/>
  <c r="G46" i="9"/>
  <c r="H46" i="9" s="1"/>
  <c r="G45" i="9"/>
  <c r="H45" i="9" s="1"/>
  <c r="G44" i="9"/>
  <c r="H44" i="9" s="1"/>
  <c r="G43" i="9"/>
  <c r="H43" i="9" s="1"/>
  <c r="G42" i="9"/>
  <c r="H42" i="9" s="1"/>
  <c r="G41" i="9"/>
  <c r="H41" i="9" s="1"/>
  <c r="G40" i="9"/>
  <c r="H40" i="9" s="1"/>
  <c r="G36" i="9"/>
  <c r="H36" i="9" s="1"/>
  <c r="G35" i="9"/>
  <c r="H35" i="9" s="1"/>
  <c r="G34" i="9"/>
  <c r="H34" i="9" s="1"/>
  <c r="F52" i="9"/>
  <c r="G32" i="9"/>
  <c r="H32" i="9" s="1"/>
  <c r="G31" i="9"/>
  <c r="H31" i="9" s="1"/>
  <c r="G30" i="9"/>
  <c r="H30" i="9" s="1"/>
  <c r="G29" i="9"/>
  <c r="H29" i="9" s="1"/>
  <c r="G28" i="9"/>
  <c r="H28" i="9" s="1"/>
  <c r="G27" i="9"/>
  <c r="H27" i="9" s="1"/>
  <c r="G26" i="9"/>
  <c r="H26" i="9" s="1"/>
  <c r="G25" i="9"/>
  <c r="H25" i="9" s="1"/>
  <c r="G24" i="9"/>
  <c r="H24" i="9" s="1"/>
  <c r="G23" i="9"/>
  <c r="H23" i="9" s="1"/>
  <c r="G22" i="9"/>
  <c r="H22" i="9" s="1"/>
  <c r="G20" i="9"/>
  <c r="H20" i="9" s="1"/>
  <c r="F49" i="9"/>
  <c r="G17" i="9"/>
  <c r="H17" i="9" s="1"/>
  <c r="G16" i="9"/>
  <c r="H16" i="9" s="1"/>
  <c r="G15" i="9"/>
  <c r="H15" i="9" s="1"/>
  <c r="G14" i="9"/>
  <c r="H14" i="9" s="1"/>
  <c r="F50" i="9" l="1"/>
  <c r="F38" i="9"/>
  <c r="F51" i="9" s="1"/>
  <c r="F12" i="9"/>
  <c r="G10" i="9"/>
  <c r="H10" i="9" s="1"/>
  <c r="G11" i="9"/>
  <c r="H11" i="9" s="1"/>
  <c r="F8" i="9"/>
  <c r="F18" i="9"/>
  <c r="G19" i="9"/>
  <c r="H19" i="9" s="1"/>
  <c r="F53" i="9" l="1"/>
  <c r="D12" i="9"/>
  <c r="G12" i="9" s="1"/>
  <c r="H12" i="9" s="1"/>
  <c r="D38" i="9"/>
  <c r="G39" i="9"/>
  <c r="H39" i="9" s="1"/>
  <c r="D52" i="9"/>
  <c r="G33" i="9"/>
  <c r="H33" i="9" s="1"/>
  <c r="D8" i="9"/>
  <c r="G8" i="9" s="1"/>
  <c r="H8" i="9" s="1"/>
  <c r="D50" i="9"/>
  <c r="G50" i="9" s="1"/>
  <c r="H50" i="9" s="1"/>
  <c r="F37" i="9"/>
  <c r="D49" i="9"/>
  <c r="G49" i="9" s="1"/>
  <c r="H49" i="9" s="1"/>
  <c r="D18" i="9"/>
  <c r="G18" i="9" s="1"/>
  <c r="H18" i="9" s="1"/>
  <c r="D51" i="9" l="1"/>
  <c r="G51" i="9" s="1"/>
  <c r="H51" i="9" s="1"/>
  <c r="G38" i="9"/>
  <c r="H38" i="9" s="1"/>
  <c r="G52" i="9"/>
  <c r="H52" i="9" s="1"/>
  <c r="D37" i="9"/>
  <c r="G37" i="9" s="1"/>
  <c r="H37" i="9" s="1"/>
  <c r="D53" i="9" l="1"/>
  <c r="G53" i="9" s="1"/>
  <c r="H53" i="9" s="1"/>
</calcChain>
</file>

<file path=xl/sharedStrings.xml><?xml version="1.0" encoding="utf-8"?>
<sst xmlns="http://schemas.openxmlformats.org/spreadsheetml/2006/main" count="95" uniqueCount="71">
  <si>
    <t>(Dollars in Millions)</t>
  </si>
  <si>
    <t>Amount</t>
  </si>
  <si>
    <t>Percent</t>
  </si>
  <si>
    <t>Minority-Serving Institutions</t>
  </si>
  <si>
    <t>Robert Noyce Scholarship (Noyce) Program</t>
  </si>
  <si>
    <t>Advanced Technological Education (ATE)</t>
  </si>
  <si>
    <t>Advancing Informal STEM Learning (AISL)</t>
  </si>
  <si>
    <t>Improving Undergraduate STEM Education (IUSE)</t>
  </si>
  <si>
    <t>International Research Experiences for Students (IRES)</t>
  </si>
  <si>
    <t>Louis Stokes Alliances for Minority Participation (LSAMP)</t>
  </si>
  <si>
    <t>NSF Postdoctoral Programs</t>
  </si>
  <si>
    <t>Geosciences Postdoctoral Fellowships</t>
  </si>
  <si>
    <t>Postdoctoral Research Fellowships in Biology (PRFB)</t>
  </si>
  <si>
    <t>SPRF-Broadening Participation</t>
  </si>
  <si>
    <t>UG</t>
  </si>
  <si>
    <t>G</t>
  </si>
  <si>
    <t>O&amp;I</t>
  </si>
  <si>
    <t>K-12</t>
  </si>
  <si>
    <t xml:space="preserve">Total, NSF STEM Education </t>
  </si>
  <si>
    <t>K-12 STEM Education Programs (K-12) Subtotal</t>
  </si>
  <si>
    <t>Undergraduate STEM Education Programs (UG) Subtotal</t>
  </si>
  <si>
    <t>Other Grant Programs</t>
  </si>
  <si>
    <t>NSF Research Traineeship (NRT)</t>
  </si>
  <si>
    <t>Discovery Research PreK-12 (DRK-12)</t>
  </si>
  <si>
    <t>SPRF-Fundamental Research</t>
  </si>
  <si>
    <t>CyberTraining</t>
  </si>
  <si>
    <t>NATIONAL SCIENCE FOUNDATION</t>
  </si>
  <si>
    <t>BY LEVEL OF EDUCATION</t>
  </si>
  <si>
    <t>Tribal Colleges and Universities Program (TCUP)</t>
  </si>
  <si>
    <t>Fellowships and Scholarships</t>
  </si>
  <si>
    <t>Computer Science for All (CSforAll)</t>
  </si>
  <si>
    <t>Graduate Research Fellowship Program (GRFP)</t>
  </si>
  <si>
    <t>Harnessing the Data Revolution (HDR): Data Science Corps (DSC)</t>
  </si>
  <si>
    <t>CyberCorps®: Scholarship for Service (SFS)</t>
  </si>
  <si>
    <t>Excellence Awards in Science and Engineering (EASE)</t>
  </si>
  <si>
    <t>MPS ASCEND Postdoctoral Research Fellowships</t>
  </si>
  <si>
    <t>Entreprenural Fellowships</t>
  </si>
  <si>
    <t>Research and Mentoring for Postbaccalaureates in Biological Sciences (RaMP)</t>
  </si>
  <si>
    <t>Research Experiences for Undergraduates (REU) - Sites and Supplements</t>
  </si>
  <si>
    <t>Historically Black Colleges and Universities Undergraduate Program (HBCU-UP)</t>
  </si>
  <si>
    <t>Alliances for Graduate Education and the Professoriate (AGEP)</t>
  </si>
  <si>
    <t>IUSE: Hispanic Serving Institutions Program (HSI) Program</t>
  </si>
  <si>
    <t>Graduate and Professional STEM Education Programs (G) Subtotal</t>
  </si>
  <si>
    <t>Outreach and Informal STEM Education Programs (O&amp;I) Subtotal</t>
  </si>
  <si>
    <t>Subtotal, CoSTEM Inventory
   Programs</t>
  </si>
  <si>
    <t>Emerging Frontiers in Res. &amp; Innovation (EFRI) Res. Experience &amp; Mentoring (REM)</t>
  </si>
  <si>
    <t>Eddie Bernice Johnson INCLUDES Initiative (INCLUDES Initiative)</t>
  </si>
  <si>
    <t>Astronomy and Astrophysics Postdoctoral Fellowships</t>
  </si>
  <si>
    <t xml:space="preserve">Mathematical Sciences Postdoctoral Research Fellowships </t>
  </si>
  <si>
    <t>FY 2025 BUDGET REQUEST TO CONGRESS</t>
  </si>
  <si>
    <t>EDU Core Research (ECR)</t>
  </si>
  <si>
    <t>STEM Education Postdoctoral Research Fellowships</t>
  </si>
  <si>
    <t>FY 2025
Request</t>
  </si>
  <si>
    <t>Engineering Postoctoral Fellowships (eFellows)</t>
  </si>
  <si>
    <t>Research Experiences for Teachers (RET) in BIO, CISE, ENG</t>
  </si>
  <si>
    <t>FY 2024
(TBD)</t>
  </si>
  <si>
    <t>Change over 
FY 2023 Base Plan</t>
  </si>
  <si>
    <r>
      <t>FY 2023
Base
Plan</t>
    </r>
    <r>
      <rPr>
        <b/>
        <vertAlign val="superscript"/>
        <sz val="10"/>
        <color theme="1"/>
        <rFont val="Open Sans"/>
      </rPr>
      <t>2</t>
    </r>
  </si>
  <si>
    <r>
      <t>CoSTEM INVENTORY AND POSTDOCTORAL FELLOWSHIP PROGRAMS</t>
    </r>
    <r>
      <rPr>
        <b/>
        <vertAlign val="superscript"/>
        <sz val="11"/>
        <rFont val="Open Sans"/>
      </rPr>
      <t>1</t>
    </r>
  </si>
  <si>
    <r>
      <rPr>
        <vertAlign val="superscript"/>
        <sz val="10"/>
        <color theme="1"/>
        <rFont val="Open Sans"/>
      </rPr>
      <t>1</t>
    </r>
    <r>
      <rPr>
        <sz val="10"/>
        <color theme="1"/>
        <rFont val="Open Sans"/>
      </rPr>
      <t xml:space="preserve"> Programs listed on NSF's CoSTEM Inventory and Postdoctoral Fellowship Programs table are static, pending the issuance of the updated CoSTEM Strategic Plan.</t>
    </r>
  </si>
  <si>
    <r>
      <rPr>
        <vertAlign val="superscript"/>
        <sz val="10"/>
        <color theme="1"/>
        <rFont val="Open Sans"/>
      </rPr>
      <t>2</t>
    </r>
    <r>
      <rPr>
        <sz val="10"/>
        <color theme="1"/>
        <rFont val="Open Sans"/>
      </rPr>
      <t xml:space="preserve"> FY 2023 is restated to show the consolidation of NSF mission support activities within R&amp;RA comparably with FY 2025.</t>
    </r>
  </si>
  <si>
    <r>
      <rPr>
        <vertAlign val="superscript"/>
        <sz val="10"/>
        <color theme="1"/>
        <rFont val="Open Sans"/>
      </rPr>
      <t xml:space="preserve">3 </t>
    </r>
    <r>
      <rPr>
        <sz val="10"/>
        <color theme="1"/>
        <rFont val="Open Sans"/>
      </rPr>
      <t>Totals exclude H-1B Visa funded programs (S-STEM and ITEST).</t>
    </r>
  </si>
  <si>
    <r>
      <t>Innovative Technology Experiences for Teachers and Students (ITEST) (H-1B)</t>
    </r>
    <r>
      <rPr>
        <vertAlign val="superscript"/>
        <sz val="11"/>
        <color rgb="FF000000"/>
        <rFont val="Open Sans"/>
      </rPr>
      <t>3</t>
    </r>
  </si>
  <si>
    <r>
      <t>NSF Scholarships in STEM (S-STEM) (H-1B)</t>
    </r>
    <r>
      <rPr>
        <vertAlign val="superscript"/>
        <sz val="11"/>
        <color rgb="FF000000"/>
        <rFont val="Open Sans"/>
      </rPr>
      <t>3</t>
    </r>
  </si>
  <si>
    <t>[144.41]</t>
  </si>
  <si>
    <t>[104.2]</t>
  </si>
  <si>
    <t>[-40.21]</t>
  </si>
  <si>
    <t>[-27.8%]</t>
  </si>
  <si>
    <t>[48.13]</t>
  </si>
  <si>
    <t>[-13.4]</t>
  </si>
  <si>
    <t>[34.73]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</si>
</sst>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#,##0.00;\-#,##0.00;&quot;-&quot;??"/>
    <numFmt numFmtId="165" formatCode="0.0%;\-0.0%;&quot;-&quot;??"/>
    <numFmt numFmtId="166" formatCode="&quot;$&quot;#,##0.00;\-&quot;$&quot;#,##0.00;&quot;-&quot;??"/>
    <numFmt numFmtId="167" formatCode="0.0%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pen Sans"/>
    </font>
    <font>
      <sz val="11"/>
      <color rgb="FF000000"/>
      <name val="Calibri"/>
      <family val="2"/>
      <scheme val="minor"/>
    </font>
    <font>
      <b/>
      <sz val="11"/>
      <name val="Open Sans"/>
    </font>
    <font>
      <sz val="11"/>
      <name val="Open Sans"/>
    </font>
    <font>
      <b/>
      <sz val="11"/>
      <color indexed="8"/>
      <name val="Open Sans"/>
    </font>
    <font>
      <b/>
      <sz val="11"/>
      <color theme="1"/>
      <name val="Open Sans"/>
    </font>
    <font>
      <sz val="11"/>
      <color indexed="8"/>
      <name val="Open Sans"/>
    </font>
    <font>
      <b/>
      <sz val="10"/>
      <color theme="1"/>
      <name val="Open Sans"/>
    </font>
    <font>
      <b/>
      <vertAlign val="superscript"/>
      <sz val="10"/>
      <color theme="1"/>
      <name val="Open Sans"/>
    </font>
    <font>
      <b/>
      <vertAlign val="superscript"/>
      <sz val="11"/>
      <name val="Open Sans"/>
    </font>
    <font>
      <sz val="9"/>
      <color theme="1"/>
      <name val="Open Sans"/>
    </font>
    <font>
      <sz val="10"/>
      <color theme="1"/>
      <name val="Open Sans"/>
    </font>
    <font>
      <vertAlign val="superscript"/>
      <sz val="10"/>
      <color theme="1"/>
      <name val="Open Sans"/>
    </font>
    <font>
      <vertAlign val="superscript"/>
      <sz val="11"/>
      <color rgb="FF000000"/>
      <name val="Open Sans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</cellStyleXfs>
  <cellXfs count="88">
    <xf numFmtId="0" fontId="0" fillId="0" borderId="0" xfId="0"/>
    <xf numFmtId="0" fontId="3" fillId="0" borderId="0" xfId="2" applyFont="1"/>
    <xf numFmtId="0" fontId="6" fillId="0" borderId="0" xfId="0" applyFont="1"/>
    <xf numFmtId="166" fontId="5" fillId="2" borderId="8" xfId="2" applyNumberFormat="1" applyFont="1" applyFill="1" applyBorder="1" applyAlignment="1">
      <alignment vertical="top"/>
    </xf>
    <xf numFmtId="164" fontId="6" fillId="0" borderId="13" xfId="2" applyNumberFormat="1" applyFont="1" applyBorder="1" applyAlignment="1">
      <alignment vertical="top"/>
    </xf>
    <xf numFmtId="164" fontId="6" fillId="0" borderId="11" xfId="2" applyNumberFormat="1" applyFont="1" applyBorder="1" applyAlignment="1">
      <alignment vertical="top"/>
    </xf>
    <xf numFmtId="166" fontId="5" fillId="2" borderId="4" xfId="2" applyNumberFormat="1" applyFont="1" applyFill="1" applyBorder="1" applyAlignment="1">
      <alignment vertical="top"/>
    </xf>
    <xf numFmtId="166" fontId="5" fillId="3" borderId="6" xfId="2" applyNumberFormat="1" applyFont="1" applyFill="1" applyBorder="1" applyAlignment="1">
      <alignment vertical="top"/>
    </xf>
    <xf numFmtId="166" fontId="5" fillId="3" borderId="7" xfId="2" applyNumberFormat="1" applyFont="1" applyFill="1" applyBorder="1" applyAlignment="1">
      <alignment vertical="top"/>
    </xf>
    <xf numFmtId="166" fontId="5" fillId="2" borderId="3" xfId="2" applyNumberFormat="1" applyFont="1" applyFill="1" applyBorder="1" applyAlignment="1">
      <alignment vertical="top"/>
    </xf>
    <xf numFmtId="166" fontId="5" fillId="2" borderId="9" xfId="2" applyNumberFormat="1" applyFont="1" applyFill="1" applyBorder="1" applyAlignment="1">
      <alignment vertical="top"/>
    </xf>
    <xf numFmtId="164" fontId="9" fillId="0" borderId="5" xfId="2" applyNumberFormat="1" applyFont="1" applyBorder="1" applyAlignment="1" applyProtection="1">
      <alignment vertical="top"/>
      <protection locked="0"/>
    </xf>
    <xf numFmtId="164" fontId="9" fillId="0" borderId="3" xfId="2" applyNumberFormat="1" applyFont="1" applyBorder="1" applyAlignment="1" applyProtection="1">
      <alignment vertical="top"/>
      <protection locked="0"/>
    </xf>
    <xf numFmtId="7" fontId="5" fillId="2" borderId="14" xfId="2" applyNumberFormat="1" applyFont="1" applyFill="1" applyBorder="1" applyAlignment="1">
      <alignment vertical="top"/>
    </xf>
    <xf numFmtId="165" fontId="8" fillId="2" borderId="23" xfId="2" applyNumberFormat="1" applyFont="1" applyFill="1" applyBorder="1" applyAlignment="1">
      <alignment horizontal="right" vertical="top"/>
    </xf>
    <xf numFmtId="0" fontId="6" fillId="0" borderId="19" xfId="2" applyFont="1" applyBorder="1" applyAlignment="1">
      <alignment horizontal="center" vertical="top"/>
    </xf>
    <xf numFmtId="165" fontId="3" fillId="0" borderId="24" xfId="2" applyNumberFormat="1" applyFont="1" applyBorder="1" applyAlignment="1">
      <alignment horizontal="right" vertical="top"/>
    </xf>
    <xf numFmtId="165" fontId="3" fillId="0" borderId="20" xfId="2" applyNumberFormat="1" applyFont="1" applyBorder="1" applyAlignment="1">
      <alignment horizontal="right" vertical="top"/>
    </xf>
    <xf numFmtId="0" fontId="6" fillId="0" borderId="22" xfId="2" applyFont="1" applyBorder="1" applyAlignment="1">
      <alignment horizontal="center" vertical="top"/>
    </xf>
    <xf numFmtId="165" fontId="8" fillId="2" borderId="26" xfId="2" applyNumberFormat="1" applyFont="1" applyFill="1" applyBorder="1" applyAlignment="1">
      <alignment horizontal="right" vertical="top"/>
    </xf>
    <xf numFmtId="165" fontId="8" fillId="3" borderId="28" xfId="2" applyNumberFormat="1" applyFont="1" applyFill="1" applyBorder="1" applyAlignment="1">
      <alignment horizontal="right" vertical="top"/>
    </xf>
    <xf numFmtId="0" fontId="9" fillId="2" borderId="22" xfId="2" applyFont="1" applyFill="1" applyBorder="1" applyAlignment="1" applyProtection="1">
      <alignment horizontal="center" wrapText="1" readingOrder="1"/>
      <protection locked="0"/>
    </xf>
    <xf numFmtId="0" fontId="6" fillId="0" borderId="19" xfId="2" applyFont="1" applyBorder="1"/>
    <xf numFmtId="0" fontId="3" fillId="0" borderId="19" xfId="2" applyFont="1" applyBorder="1"/>
    <xf numFmtId="167" fontId="5" fillId="3" borderId="28" xfId="3" applyNumberFormat="1" applyFont="1" applyFill="1" applyBorder="1" applyAlignment="1">
      <alignment vertical="top"/>
    </xf>
    <xf numFmtId="0" fontId="10" fillId="0" borderId="9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166" fontId="5" fillId="2" borderId="12" xfId="2" applyNumberFormat="1" applyFont="1" applyFill="1" applyBorder="1" applyAlignment="1">
      <alignment vertical="top"/>
    </xf>
    <xf numFmtId="166" fontId="5" fillId="2" borderId="12" xfId="2" applyNumberFormat="1" applyFont="1" applyFill="1" applyBorder="1"/>
    <xf numFmtId="166" fontId="5" fillId="2" borderId="4" xfId="2" applyNumberFormat="1" applyFont="1" applyFill="1" applyBorder="1"/>
    <xf numFmtId="165" fontId="8" fillId="2" borderId="26" xfId="2" applyNumberFormat="1" applyFont="1" applyFill="1" applyBorder="1" applyAlignment="1">
      <alignment horizontal="right"/>
    </xf>
    <xf numFmtId="164" fontId="9" fillId="0" borderId="0" xfId="2" applyNumberFormat="1" applyFont="1" applyAlignment="1" applyProtection="1">
      <alignment vertical="top"/>
      <protection locked="0"/>
    </xf>
    <xf numFmtId="166" fontId="5" fillId="2" borderId="31" xfId="2" applyNumberFormat="1" applyFont="1" applyFill="1" applyBorder="1" applyAlignment="1">
      <alignment vertical="top"/>
    </xf>
    <xf numFmtId="164" fontId="9" fillId="0" borderId="32" xfId="2" applyNumberFormat="1" applyFont="1" applyBorder="1" applyAlignment="1" applyProtection="1">
      <alignment vertical="top"/>
      <protection locked="0"/>
    </xf>
    <xf numFmtId="164" fontId="9" fillId="0" borderId="33" xfId="2" applyNumberFormat="1" applyFont="1" applyBorder="1" applyAlignment="1" applyProtection="1">
      <alignment vertical="top"/>
      <protection locked="0"/>
    </xf>
    <xf numFmtId="164" fontId="9" fillId="0" borderId="30" xfId="2" applyNumberFormat="1" applyFont="1" applyBorder="1" applyAlignment="1" applyProtection="1">
      <alignment vertical="top"/>
      <protection locked="0"/>
    </xf>
    <xf numFmtId="166" fontId="5" fillId="2" borderId="34" xfId="2" applyNumberFormat="1" applyFont="1" applyFill="1" applyBorder="1" applyAlignment="1">
      <alignment vertical="top"/>
    </xf>
    <xf numFmtId="166" fontId="5" fillId="3" borderId="35" xfId="2" applyNumberFormat="1" applyFont="1" applyFill="1" applyBorder="1" applyAlignment="1">
      <alignment vertical="top"/>
    </xf>
    <xf numFmtId="166" fontId="5" fillId="2" borderId="30" xfId="2" applyNumberFormat="1" applyFont="1" applyFill="1" applyBorder="1" applyAlignment="1">
      <alignment vertical="top"/>
    </xf>
    <xf numFmtId="164" fontId="6" fillId="0" borderId="33" xfId="2" applyNumberFormat="1" applyFont="1" applyBorder="1" applyAlignment="1" applyProtection="1">
      <alignment vertical="top"/>
      <protection locked="0"/>
    </xf>
    <xf numFmtId="166" fontId="5" fillId="2" borderId="34" xfId="2" applyNumberFormat="1" applyFont="1" applyFill="1" applyBorder="1"/>
    <xf numFmtId="0" fontId="9" fillId="0" borderId="33" xfId="2" applyFont="1" applyBorder="1" applyAlignment="1" applyProtection="1">
      <alignment vertical="top" wrapText="1"/>
      <protection locked="0"/>
    </xf>
    <xf numFmtId="0" fontId="9" fillId="0" borderId="33" xfId="2" applyFont="1" applyBorder="1" applyAlignment="1" applyProtection="1">
      <alignment wrapText="1" readingOrder="1"/>
      <protection locked="0"/>
    </xf>
    <xf numFmtId="0" fontId="9" fillId="0" borderId="30" xfId="2" applyFont="1" applyBorder="1" applyAlignment="1" applyProtection="1">
      <alignment wrapText="1" readingOrder="1"/>
      <protection locked="0"/>
    </xf>
    <xf numFmtId="0" fontId="6" fillId="0" borderId="33" xfId="2" applyFont="1" applyBorder="1" applyAlignment="1" applyProtection="1">
      <alignment wrapText="1" readingOrder="1"/>
      <protection locked="0"/>
    </xf>
    <xf numFmtId="0" fontId="9" fillId="0" borderId="33" xfId="2" applyFont="1" applyBorder="1" applyAlignment="1" applyProtection="1">
      <alignment vertical="top" wrapText="1" readingOrder="1"/>
      <protection locked="0"/>
    </xf>
    <xf numFmtId="0" fontId="9" fillId="0" borderId="33" xfId="2" applyFont="1" applyBorder="1" applyAlignment="1" applyProtection="1">
      <alignment vertical="top"/>
      <protection locked="0"/>
    </xf>
    <xf numFmtId="0" fontId="9" fillId="0" borderId="33" xfId="2" applyFont="1" applyBorder="1" applyAlignment="1" applyProtection="1">
      <alignment wrapText="1"/>
      <protection locked="0"/>
    </xf>
    <xf numFmtId="0" fontId="7" fillId="2" borderId="30" xfId="2" applyFont="1" applyFill="1" applyBorder="1" applyAlignment="1" applyProtection="1">
      <alignment wrapText="1" readingOrder="1"/>
      <protection locked="0"/>
    </xf>
    <xf numFmtId="0" fontId="3" fillId="0" borderId="33" xfId="2" applyFont="1" applyBorder="1"/>
    <xf numFmtId="166" fontId="5" fillId="2" borderId="38" xfId="2" applyNumberFormat="1" applyFont="1" applyFill="1" applyBorder="1" applyAlignment="1">
      <alignment vertical="top"/>
    </xf>
    <xf numFmtId="164" fontId="9" fillId="0" borderId="39" xfId="2" applyNumberFormat="1" applyFont="1" applyBorder="1" applyAlignment="1" applyProtection="1">
      <alignment vertical="top"/>
      <protection locked="0"/>
    </xf>
    <xf numFmtId="164" fontId="9" fillId="0" borderId="40" xfId="2" applyNumberFormat="1" applyFont="1" applyBorder="1" applyAlignment="1" applyProtection="1">
      <alignment vertical="top"/>
      <protection locked="0"/>
    </xf>
    <xf numFmtId="166" fontId="5" fillId="2" borderId="41" xfId="2" applyNumberFormat="1" applyFont="1" applyFill="1" applyBorder="1" applyAlignment="1">
      <alignment vertical="top"/>
    </xf>
    <xf numFmtId="166" fontId="5" fillId="3" borderId="42" xfId="2" applyNumberFormat="1" applyFont="1" applyFill="1" applyBorder="1" applyAlignment="1">
      <alignment vertical="top"/>
    </xf>
    <xf numFmtId="166" fontId="5" fillId="2" borderId="37" xfId="2" applyNumberFormat="1" applyFont="1" applyFill="1" applyBorder="1" applyAlignment="1">
      <alignment vertical="top"/>
    </xf>
    <xf numFmtId="166" fontId="5" fillId="2" borderId="41" xfId="2" applyNumberFormat="1" applyFont="1" applyFill="1" applyBorder="1"/>
    <xf numFmtId="0" fontId="13" fillId="0" borderId="0" xfId="0" applyFont="1" applyAlignment="1">
      <alignment vertical="top" wrapText="1"/>
    </xf>
    <xf numFmtId="164" fontId="9" fillId="0" borderId="5" xfId="2" applyNumberFormat="1" applyFont="1" applyBorder="1" applyAlignment="1" applyProtection="1">
      <alignment horizontal="right" vertical="top"/>
      <protection locked="0"/>
    </xf>
    <xf numFmtId="164" fontId="9" fillId="0" borderId="33" xfId="2" applyNumberFormat="1" applyFont="1" applyBorder="1" applyAlignment="1" applyProtection="1">
      <alignment horizontal="right" vertical="top"/>
      <protection locked="0"/>
    </xf>
    <xf numFmtId="164" fontId="6" fillId="0" borderId="11" xfId="2" applyNumberFormat="1" applyFont="1" applyBorder="1" applyAlignment="1">
      <alignment horizontal="right" vertical="top"/>
    </xf>
    <xf numFmtId="164" fontId="9" fillId="0" borderId="0" xfId="2" applyNumberFormat="1" applyFont="1" applyAlignment="1" applyProtection="1">
      <alignment horizontal="right" vertical="top"/>
      <protection locked="0"/>
    </xf>
    <xf numFmtId="0" fontId="7" fillId="2" borderId="34" xfId="2" applyFont="1" applyFill="1" applyBorder="1" applyAlignment="1" applyProtection="1">
      <alignment horizontal="left" wrapText="1" readingOrder="1"/>
      <protection locked="0"/>
    </xf>
    <xf numFmtId="0" fontId="7" fillId="2" borderId="30" xfId="2" applyFont="1" applyFill="1" applyBorder="1" applyAlignment="1" applyProtection="1">
      <alignment horizontal="left" wrapText="1" readingOrder="1"/>
      <protection locked="0"/>
    </xf>
    <xf numFmtId="0" fontId="7" fillId="2" borderId="34" xfId="2" applyFont="1" applyFill="1" applyBorder="1" applyAlignment="1" applyProtection="1">
      <alignment horizontal="left" readingOrder="1"/>
      <protection locked="0"/>
    </xf>
    <xf numFmtId="0" fontId="7" fillId="2" borderId="25" xfId="2" applyFont="1" applyFill="1" applyBorder="1" applyAlignment="1" applyProtection="1">
      <alignment horizontal="left" readingOrder="1"/>
      <protection locked="0"/>
    </xf>
    <xf numFmtId="0" fontId="10" fillId="0" borderId="36" xfId="0" applyFont="1" applyBorder="1" applyAlignment="1">
      <alignment horizontal="right" wrapText="1"/>
    </xf>
    <xf numFmtId="0" fontId="10" fillId="0" borderId="37" xfId="0" applyFont="1" applyBorder="1" applyAlignment="1">
      <alignment horizontal="right" wrapText="1"/>
    </xf>
    <xf numFmtId="0" fontId="5" fillId="0" borderId="0" xfId="2" applyFont="1" applyAlignment="1" applyProtection="1">
      <alignment horizontal="center" wrapText="1" readingOrder="1"/>
      <protection locked="0"/>
    </xf>
    <xf numFmtId="0" fontId="6" fillId="0" borderId="2" xfId="2" applyFont="1" applyBorder="1" applyAlignment="1" applyProtection="1">
      <alignment horizontal="center" wrapText="1" readingOrder="1"/>
      <protection locked="0"/>
    </xf>
    <xf numFmtId="0" fontId="6" fillId="0" borderId="17" xfId="2" applyFont="1" applyBorder="1" applyAlignment="1" applyProtection="1">
      <alignment horizontal="center" wrapText="1" readingOrder="1"/>
      <protection locked="0"/>
    </xf>
    <xf numFmtId="0" fontId="6" fillId="0" borderId="15" xfId="2" applyFont="1" applyBorder="1" applyAlignment="1" applyProtection="1">
      <alignment horizontal="center" wrapText="1" readingOrder="1"/>
      <protection locked="0"/>
    </xf>
    <xf numFmtId="0" fontId="6" fillId="0" borderId="21" xfId="2" applyFont="1" applyBorder="1" applyAlignment="1" applyProtection="1">
      <alignment horizontal="center" wrapText="1" readingOrder="1"/>
      <protection locked="0"/>
    </xf>
    <xf numFmtId="0" fontId="6" fillId="0" borderId="16" xfId="2" applyFont="1" applyBorder="1" applyAlignment="1" applyProtection="1">
      <alignment horizontal="center" wrapText="1" readingOrder="1"/>
      <protection locked="0"/>
    </xf>
    <xf numFmtId="0" fontId="10" fillId="0" borderId="1" xfId="0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0" fontId="10" fillId="0" borderId="15" xfId="0" applyFont="1" applyBorder="1" applyAlignment="1">
      <alignment horizontal="right" wrapText="1"/>
    </xf>
    <xf numFmtId="0" fontId="10" fillId="0" borderId="30" xfId="0" applyFont="1" applyBorder="1" applyAlignment="1">
      <alignment horizontal="right" wrapText="1"/>
    </xf>
    <xf numFmtId="0" fontId="10" fillId="0" borderId="10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7" fillId="2" borderId="25" xfId="2" applyFont="1" applyFill="1" applyBorder="1" applyAlignment="1" applyProtection="1">
      <alignment readingOrder="1"/>
      <protection locked="0"/>
    </xf>
    <xf numFmtId="0" fontId="7" fillId="2" borderId="22" xfId="2" applyFont="1" applyFill="1" applyBorder="1" applyAlignment="1" applyProtection="1">
      <alignment horizontal="left" readingOrder="1"/>
      <protection locked="0"/>
    </xf>
    <xf numFmtId="0" fontId="7" fillId="2" borderId="34" xfId="2" applyFont="1" applyFill="1" applyBorder="1" applyAlignment="1" applyProtection="1">
      <alignment readingOrder="1"/>
      <protection locked="0"/>
    </xf>
    <xf numFmtId="0" fontId="7" fillId="3" borderId="27" xfId="2" applyFont="1" applyFill="1" applyBorder="1" applyAlignment="1" applyProtection="1">
      <alignment readingOrder="1"/>
      <protection locked="0"/>
    </xf>
    <xf numFmtId="0" fontId="7" fillId="3" borderId="35" xfId="2" applyFont="1" applyFill="1" applyBorder="1" applyAlignment="1" applyProtection="1">
      <alignment readingOrder="1"/>
      <protection locked="0"/>
    </xf>
    <xf numFmtId="0" fontId="14" fillId="0" borderId="1" xfId="2" applyFont="1" applyBorder="1" applyAlignment="1"/>
    <xf numFmtId="0" fontId="14" fillId="0" borderId="0" xfId="2" applyFont="1" applyAlignment="1"/>
    <xf numFmtId="0" fontId="14" fillId="0" borderId="0" xfId="0" applyFont="1" applyAlignment="1">
      <alignment vertical="top"/>
    </xf>
  </cellXfs>
  <cellStyles count="5">
    <cellStyle name="Normal" xfId="0" builtinId="0"/>
    <cellStyle name="Normal 2" xfId="1" xr:uid="{00000000-0005-0000-0000-000002000000}"/>
    <cellStyle name="Normal 3" xfId="4" xr:uid="{7799BAB8-6487-424F-9FA5-75CD0A8AD792}"/>
    <cellStyle name="Normal 4" xfId="2" xr:uid="{00000000-0005-0000-0000-000003000000}"/>
    <cellStyle name="Percent 3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D8F2F-50E0-4986-91BF-6C4CB6320899}">
  <sheetPr>
    <pageSetUpPr fitToPage="1"/>
  </sheetPr>
  <dimension ref="B1:I57"/>
  <sheetViews>
    <sheetView showGridLines="0" tabSelected="1" topLeftCell="B1" zoomScale="80" zoomScaleNormal="80" workbookViewId="0">
      <selection activeCell="B2" sqref="B2:H2"/>
    </sheetView>
  </sheetViews>
  <sheetFormatPr defaultColWidth="9.21875" defaultRowHeight="15.6" x14ac:dyDescent="0.35"/>
  <cols>
    <col min="1" max="1" width="2.77734375" style="2" customWidth="1"/>
    <col min="2" max="2" width="9.21875" style="1"/>
    <col min="3" max="3" width="81.44140625" style="1" customWidth="1"/>
    <col min="4" max="8" width="13.5546875" style="1" customWidth="1"/>
    <col min="9" max="9" width="15.21875" style="2" customWidth="1"/>
    <col min="10" max="16384" width="9.21875" style="2"/>
  </cols>
  <sheetData>
    <row r="1" spans="2:9" ht="23.1" customHeight="1" x14ac:dyDescent="0.35">
      <c r="B1" s="68" t="s">
        <v>26</v>
      </c>
      <c r="C1" s="68"/>
      <c r="D1" s="68"/>
      <c r="E1" s="68"/>
      <c r="F1" s="68"/>
      <c r="G1" s="68"/>
      <c r="H1" s="68"/>
    </row>
    <row r="2" spans="2:9" ht="15" customHeight="1" x14ac:dyDescent="0.35">
      <c r="B2" s="68" t="s">
        <v>58</v>
      </c>
      <c r="C2" s="68"/>
      <c r="D2" s="68"/>
      <c r="E2" s="68"/>
      <c r="F2" s="68"/>
      <c r="G2" s="68"/>
      <c r="H2" s="68"/>
    </row>
    <row r="3" spans="2:9" ht="15" customHeight="1" x14ac:dyDescent="0.35">
      <c r="B3" s="68" t="s">
        <v>27</v>
      </c>
      <c r="C3" s="68"/>
      <c r="D3" s="68"/>
      <c r="E3" s="68"/>
      <c r="F3" s="68"/>
      <c r="G3" s="68"/>
      <c r="H3" s="68"/>
    </row>
    <row r="4" spans="2:9" ht="15" customHeight="1" x14ac:dyDescent="0.35">
      <c r="B4" s="68" t="s">
        <v>49</v>
      </c>
      <c r="C4" s="68"/>
      <c r="D4" s="68"/>
      <c r="E4" s="68"/>
      <c r="F4" s="68"/>
      <c r="G4" s="68"/>
      <c r="H4" s="68"/>
    </row>
    <row r="5" spans="2:9" ht="15" customHeight="1" thickBot="1" x14ac:dyDescent="0.4">
      <c r="B5" s="69" t="s">
        <v>0</v>
      </c>
      <c r="C5" s="69"/>
      <c r="D5" s="69"/>
      <c r="E5" s="69"/>
      <c r="F5" s="69"/>
      <c r="G5" s="69"/>
      <c r="H5" s="69"/>
    </row>
    <row r="6" spans="2:9" ht="35.25" customHeight="1" x14ac:dyDescent="0.35">
      <c r="B6" s="70"/>
      <c r="C6" s="71"/>
      <c r="D6" s="74" t="s">
        <v>57</v>
      </c>
      <c r="E6" s="66" t="s">
        <v>55</v>
      </c>
      <c r="F6" s="76" t="s">
        <v>52</v>
      </c>
      <c r="G6" s="78" t="s">
        <v>56</v>
      </c>
      <c r="H6" s="79"/>
      <c r="I6"/>
    </row>
    <row r="7" spans="2:9" ht="18.75" customHeight="1" thickBot="1" x14ac:dyDescent="0.4">
      <c r="B7" s="72"/>
      <c r="C7" s="73"/>
      <c r="D7" s="75"/>
      <c r="E7" s="67"/>
      <c r="F7" s="77"/>
      <c r="G7" s="25" t="s">
        <v>1</v>
      </c>
      <c r="H7" s="26" t="s">
        <v>2</v>
      </c>
      <c r="I7"/>
    </row>
    <row r="8" spans="2:9" ht="18.75" customHeight="1" x14ac:dyDescent="0.35">
      <c r="B8" s="81" t="s">
        <v>3</v>
      </c>
      <c r="C8" s="63"/>
      <c r="D8" s="3">
        <f>SUM(D9:D11)</f>
        <v>114.81</v>
      </c>
      <c r="E8" s="50">
        <f>SUM(E9:E11)</f>
        <v>0</v>
      </c>
      <c r="F8" s="32">
        <f>SUM(F9:F11)</f>
        <v>121.75999999999999</v>
      </c>
      <c r="G8" s="13">
        <f>F8-D8</f>
        <v>6.9499999999999886</v>
      </c>
      <c r="H8" s="14">
        <f>IFERROR(G8/D8, "N/A")</f>
        <v>6.0534796620503338E-2</v>
      </c>
      <c r="I8"/>
    </row>
    <row r="9" spans="2:9" ht="18.75" customHeight="1" x14ac:dyDescent="0.35">
      <c r="B9" s="15" t="s">
        <v>14</v>
      </c>
      <c r="C9" s="41" t="s">
        <v>41</v>
      </c>
      <c r="D9" s="11">
        <v>52.72</v>
      </c>
      <c r="E9" s="51">
        <v>0</v>
      </c>
      <c r="F9" s="33">
        <v>55.92</v>
      </c>
      <c r="G9" s="4">
        <f t="shared" ref="G9:G53" si="0">F9-D9</f>
        <v>3.2000000000000028</v>
      </c>
      <c r="H9" s="16">
        <f t="shared" ref="H9:H53" si="1">IFERROR(G9/D9, "N/A")</f>
        <v>6.0698027314112349E-2</v>
      </c>
      <c r="I9"/>
    </row>
    <row r="10" spans="2:9" ht="18.75" customHeight="1" x14ac:dyDescent="0.35">
      <c r="B10" s="15" t="s">
        <v>14</v>
      </c>
      <c r="C10" s="42" t="s">
        <v>39</v>
      </c>
      <c r="D10" s="31">
        <v>42.38</v>
      </c>
      <c r="E10" s="52">
        <v>0</v>
      </c>
      <c r="F10" s="34">
        <v>44.94</v>
      </c>
      <c r="G10" s="5">
        <f t="shared" si="0"/>
        <v>2.5599999999999952</v>
      </c>
      <c r="H10" s="17">
        <f t="shared" si="1"/>
        <v>6.0405851816894646E-2</v>
      </c>
      <c r="I10"/>
    </row>
    <row r="11" spans="2:9" ht="18.75" customHeight="1" x14ac:dyDescent="0.35">
      <c r="B11" s="18" t="s">
        <v>14</v>
      </c>
      <c r="C11" s="43" t="s">
        <v>28</v>
      </c>
      <c r="D11" s="31">
        <v>19.71</v>
      </c>
      <c r="E11" s="52">
        <v>0</v>
      </c>
      <c r="F11" s="35">
        <v>20.9</v>
      </c>
      <c r="G11" s="5">
        <f t="shared" si="0"/>
        <v>1.1899999999999977</v>
      </c>
      <c r="H11" s="17">
        <f t="shared" si="1"/>
        <v>6.0375443937087651E-2</v>
      </c>
      <c r="I11"/>
    </row>
    <row r="12" spans="2:9" ht="18.75" customHeight="1" x14ac:dyDescent="0.35">
      <c r="B12" s="80" t="s">
        <v>29</v>
      </c>
      <c r="C12" s="62"/>
      <c r="D12" s="6">
        <f t="shared" ref="D12" si="2">SUM(D13:D17)</f>
        <v>517.74</v>
      </c>
      <c r="E12" s="53">
        <f t="shared" ref="E12" si="3">SUM(E13:E17)</f>
        <v>0</v>
      </c>
      <c r="F12" s="36">
        <f>SUM(F13:F17)</f>
        <v>541.51</v>
      </c>
      <c r="G12" s="27">
        <f t="shared" si="0"/>
        <v>23.769999999999982</v>
      </c>
      <c r="H12" s="19">
        <f t="shared" si="1"/>
        <v>4.5911075056978369E-2</v>
      </c>
      <c r="I12"/>
    </row>
    <row r="13" spans="2:9" ht="18.75" customHeight="1" x14ac:dyDescent="0.35">
      <c r="B13" s="15" t="s">
        <v>14</v>
      </c>
      <c r="C13" s="42" t="s">
        <v>63</v>
      </c>
      <c r="D13" s="58" t="s">
        <v>64</v>
      </c>
      <c r="E13" s="52">
        <v>0</v>
      </c>
      <c r="F13" s="59" t="s">
        <v>65</v>
      </c>
      <c r="G13" s="60" t="s">
        <v>66</v>
      </c>
      <c r="H13" s="17" t="s">
        <v>67</v>
      </c>
      <c r="I13"/>
    </row>
    <row r="14" spans="2:9" ht="18.75" customHeight="1" x14ac:dyDescent="0.35">
      <c r="B14" s="15" t="s">
        <v>14</v>
      </c>
      <c r="C14" s="42" t="s">
        <v>4</v>
      </c>
      <c r="D14" s="31">
        <v>67.010000000000005</v>
      </c>
      <c r="E14" s="52">
        <v>0</v>
      </c>
      <c r="F14" s="34">
        <v>66.400000000000006</v>
      </c>
      <c r="G14" s="60">
        <f t="shared" si="0"/>
        <v>-0.60999999999999943</v>
      </c>
      <c r="H14" s="17">
        <f t="shared" si="1"/>
        <v>-9.1031189374720101E-3</v>
      </c>
      <c r="I14"/>
    </row>
    <row r="15" spans="2:9" ht="18.75" customHeight="1" x14ac:dyDescent="0.35">
      <c r="B15" s="15" t="s">
        <v>15</v>
      </c>
      <c r="C15" s="42" t="s">
        <v>33</v>
      </c>
      <c r="D15" s="31">
        <v>72.930000000000007</v>
      </c>
      <c r="E15" s="52">
        <v>0</v>
      </c>
      <c r="F15" s="34">
        <v>74</v>
      </c>
      <c r="G15" s="5">
        <f t="shared" si="0"/>
        <v>1.0699999999999932</v>
      </c>
      <c r="H15" s="17">
        <f t="shared" si="1"/>
        <v>1.467160290689693E-2</v>
      </c>
      <c r="I15"/>
    </row>
    <row r="16" spans="2:9" ht="18.75" customHeight="1" x14ac:dyDescent="0.35">
      <c r="B16" s="15" t="s">
        <v>15</v>
      </c>
      <c r="C16" s="42" t="s">
        <v>31</v>
      </c>
      <c r="D16" s="31">
        <v>318.66999999999996</v>
      </c>
      <c r="E16" s="52">
        <v>0</v>
      </c>
      <c r="F16" s="34">
        <v>341.11</v>
      </c>
      <c r="G16" s="5">
        <f t="shared" si="0"/>
        <v>22.440000000000055</v>
      </c>
      <c r="H16" s="17">
        <f t="shared" si="1"/>
        <v>7.0417673455298771E-2</v>
      </c>
      <c r="I16"/>
    </row>
    <row r="17" spans="2:9" ht="18.75" customHeight="1" x14ac:dyDescent="0.35">
      <c r="B17" s="15" t="s">
        <v>15</v>
      </c>
      <c r="C17" s="44" t="s">
        <v>22</v>
      </c>
      <c r="D17" s="31">
        <v>59.13</v>
      </c>
      <c r="E17" s="52">
        <v>0</v>
      </c>
      <c r="F17" s="34">
        <v>60</v>
      </c>
      <c r="G17" s="5">
        <f t="shared" si="0"/>
        <v>0.86999999999999744</v>
      </c>
      <c r="H17" s="17">
        <f t="shared" si="1"/>
        <v>1.4713343480466724E-2</v>
      </c>
      <c r="I17"/>
    </row>
    <row r="18" spans="2:9" ht="18.75" customHeight="1" x14ac:dyDescent="0.35">
      <c r="B18" s="65" t="s">
        <v>21</v>
      </c>
      <c r="C18" s="64"/>
      <c r="D18" s="6">
        <f t="shared" ref="D18" si="4">SUM(D19:D36)</f>
        <v>706.66</v>
      </c>
      <c r="E18" s="53">
        <f t="shared" ref="E18" si="5">SUM(E19:E36)</f>
        <v>0</v>
      </c>
      <c r="F18" s="36">
        <f>SUM(F19:F36)</f>
        <v>700.29000000000008</v>
      </c>
      <c r="G18" s="27">
        <f t="shared" si="0"/>
        <v>-6.3699999999998909</v>
      </c>
      <c r="H18" s="19">
        <f t="shared" si="1"/>
        <v>-9.0142359833581803E-3</v>
      </c>
      <c r="I18"/>
    </row>
    <row r="19" spans="2:9" ht="18.75" customHeight="1" x14ac:dyDescent="0.35">
      <c r="B19" s="15" t="s">
        <v>17</v>
      </c>
      <c r="C19" s="42" t="s">
        <v>30</v>
      </c>
      <c r="D19" s="11">
        <v>24.36</v>
      </c>
      <c r="E19" s="52">
        <v>0</v>
      </c>
      <c r="F19" s="34">
        <v>19.760000000000002</v>
      </c>
      <c r="G19" s="5">
        <f t="shared" si="0"/>
        <v>-4.5999999999999979</v>
      </c>
      <c r="H19" s="17">
        <f t="shared" si="1"/>
        <v>-0.18883415435139564</v>
      </c>
      <c r="I19"/>
    </row>
    <row r="20" spans="2:9" ht="18.75" customHeight="1" x14ac:dyDescent="0.35">
      <c r="B20" s="15" t="s">
        <v>17</v>
      </c>
      <c r="C20" s="42" t="s">
        <v>23</v>
      </c>
      <c r="D20" s="31">
        <v>99.14</v>
      </c>
      <c r="E20" s="52">
        <v>0</v>
      </c>
      <c r="F20" s="34">
        <v>90</v>
      </c>
      <c r="G20" s="5">
        <f t="shared" si="0"/>
        <v>-9.14</v>
      </c>
      <c r="H20" s="17">
        <f t="shared" si="1"/>
        <v>-9.2192858583820869E-2</v>
      </c>
      <c r="I20"/>
    </row>
    <row r="21" spans="2:9" ht="18.75" customHeight="1" x14ac:dyDescent="0.35">
      <c r="B21" s="15" t="s">
        <v>17</v>
      </c>
      <c r="C21" s="45" t="s">
        <v>62</v>
      </c>
      <c r="D21" s="61" t="s">
        <v>68</v>
      </c>
      <c r="E21" s="52">
        <v>0</v>
      </c>
      <c r="F21" s="59" t="s">
        <v>70</v>
      </c>
      <c r="G21" s="60" t="s">
        <v>69</v>
      </c>
      <c r="H21" s="17" t="s">
        <v>67</v>
      </c>
      <c r="I21"/>
    </row>
    <row r="22" spans="2:9" ht="18.75" customHeight="1" x14ac:dyDescent="0.35">
      <c r="B22" s="15" t="s">
        <v>14</v>
      </c>
      <c r="C22" s="42" t="s">
        <v>5</v>
      </c>
      <c r="D22" s="31">
        <v>74.900000000000006</v>
      </c>
      <c r="E22" s="52">
        <v>0</v>
      </c>
      <c r="F22" s="34">
        <v>74</v>
      </c>
      <c r="G22" s="5">
        <f t="shared" si="0"/>
        <v>-0.90000000000000568</v>
      </c>
      <c r="H22" s="17">
        <f t="shared" si="1"/>
        <v>-1.2016021361815829E-2</v>
      </c>
      <c r="I22"/>
    </row>
    <row r="23" spans="2:9" ht="18.75" customHeight="1" x14ac:dyDescent="0.35">
      <c r="B23" s="15" t="s">
        <v>14</v>
      </c>
      <c r="C23" s="41" t="s">
        <v>45</v>
      </c>
      <c r="D23" s="31">
        <v>1</v>
      </c>
      <c r="E23" s="52">
        <v>0</v>
      </c>
      <c r="F23" s="34">
        <v>1</v>
      </c>
      <c r="G23" s="5">
        <f t="shared" si="0"/>
        <v>0</v>
      </c>
      <c r="H23" s="17">
        <f t="shared" si="1"/>
        <v>0</v>
      </c>
      <c r="I23"/>
    </row>
    <row r="24" spans="2:9" ht="18.75" customHeight="1" x14ac:dyDescent="0.35">
      <c r="B24" s="15" t="s">
        <v>14</v>
      </c>
      <c r="C24" s="41" t="s">
        <v>32</v>
      </c>
      <c r="D24" s="31">
        <v>3</v>
      </c>
      <c r="E24" s="52">
        <v>0</v>
      </c>
      <c r="F24" s="34">
        <v>0</v>
      </c>
      <c r="G24" s="5">
        <f t="shared" si="0"/>
        <v>-3</v>
      </c>
      <c r="H24" s="17">
        <f t="shared" si="1"/>
        <v>-1</v>
      </c>
      <c r="I24"/>
    </row>
    <row r="25" spans="2:9" ht="18.75" customHeight="1" x14ac:dyDescent="0.35">
      <c r="B25" s="15" t="s">
        <v>14</v>
      </c>
      <c r="C25" s="46" t="s">
        <v>7</v>
      </c>
      <c r="D25" s="31">
        <v>101.65</v>
      </c>
      <c r="E25" s="52">
        <v>0</v>
      </c>
      <c r="F25" s="34">
        <v>109.34</v>
      </c>
      <c r="G25" s="5">
        <f t="shared" si="0"/>
        <v>7.6899999999999977</v>
      </c>
      <c r="H25" s="17">
        <f t="shared" si="1"/>
        <v>7.5651746187899632E-2</v>
      </c>
      <c r="I25"/>
    </row>
    <row r="26" spans="2:9" ht="18.75" customHeight="1" x14ac:dyDescent="0.35">
      <c r="B26" s="15" t="s">
        <v>14</v>
      </c>
      <c r="C26" s="45" t="s">
        <v>8</v>
      </c>
      <c r="D26" s="31">
        <v>12</v>
      </c>
      <c r="E26" s="52">
        <v>0</v>
      </c>
      <c r="F26" s="34">
        <v>12</v>
      </c>
      <c r="G26" s="5">
        <f t="shared" si="0"/>
        <v>0</v>
      </c>
      <c r="H26" s="17">
        <f t="shared" si="1"/>
        <v>0</v>
      </c>
      <c r="I26"/>
    </row>
    <row r="27" spans="2:9" ht="18.75" customHeight="1" x14ac:dyDescent="0.35">
      <c r="B27" s="15" t="s">
        <v>14</v>
      </c>
      <c r="C27" s="45" t="s">
        <v>9</v>
      </c>
      <c r="D27" s="31">
        <v>54.7</v>
      </c>
      <c r="E27" s="52">
        <v>0</v>
      </c>
      <c r="F27" s="34">
        <v>55</v>
      </c>
      <c r="G27" s="5">
        <f t="shared" si="0"/>
        <v>0.29999999999999716</v>
      </c>
      <c r="H27" s="17">
        <f t="shared" si="1"/>
        <v>5.4844606946983024E-3</v>
      </c>
      <c r="I27"/>
    </row>
    <row r="28" spans="2:9" ht="18.75" customHeight="1" x14ac:dyDescent="0.35">
      <c r="B28" s="15" t="s">
        <v>14</v>
      </c>
      <c r="C28" s="47" t="s">
        <v>38</v>
      </c>
      <c r="D28" s="31">
        <v>79.900000000000006</v>
      </c>
      <c r="E28" s="52">
        <v>0</v>
      </c>
      <c r="F28" s="34">
        <v>80.2</v>
      </c>
      <c r="G28" s="5">
        <f t="shared" si="0"/>
        <v>0.29999999999999716</v>
      </c>
      <c r="H28" s="17">
        <f t="shared" si="1"/>
        <v>3.7546933667083498E-3</v>
      </c>
      <c r="I28"/>
    </row>
    <row r="29" spans="2:9" ht="18.75" customHeight="1" x14ac:dyDescent="0.35">
      <c r="B29" s="15" t="s">
        <v>14</v>
      </c>
      <c r="C29" s="42" t="s">
        <v>54</v>
      </c>
      <c r="D29" s="31">
        <v>8.09</v>
      </c>
      <c r="E29" s="52">
        <v>0</v>
      </c>
      <c r="F29" s="34">
        <v>6.48</v>
      </c>
      <c r="G29" s="5">
        <f t="shared" si="0"/>
        <v>-1.6099999999999994</v>
      </c>
      <c r="H29" s="17">
        <f t="shared" si="1"/>
        <v>-0.19901112484548819</v>
      </c>
      <c r="I29"/>
    </row>
    <row r="30" spans="2:9" ht="18.75" customHeight="1" x14ac:dyDescent="0.35">
      <c r="B30" s="15" t="s">
        <v>15</v>
      </c>
      <c r="C30" s="42" t="s">
        <v>40</v>
      </c>
      <c r="D30" s="31">
        <v>9.36</v>
      </c>
      <c r="E30" s="52">
        <v>0</v>
      </c>
      <c r="F30" s="34">
        <v>9.93</v>
      </c>
      <c r="G30" s="5">
        <f t="shared" si="0"/>
        <v>0.57000000000000028</v>
      </c>
      <c r="H30" s="17">
        <f t="shared" si="1"/>
        <v>6.0897435897435931E-2</v>
      </c>
      <c r="I30"/>
    </row>
    <row r="31" spans="2:9" ht="18.75" customHeight="1" x14ac:dyDescent="0.35">
      <c r="B31" s="15" t="s">
        <v>15</v>
      </c>
      <c r="C31" s="42" t="s">
        <v>37</v>
      </c>
      <c r="D31" s="31">
        <v>30</v>
      </c>
      <c r="E31" s="52">
        <v>0</v>
      </c>
      <c r="F31" s="34">
        <v>31.35</v>
      </c>
      <c r="G31" s="5">
        <f t="shared" si="0"/>
        <v>1.3500000000000014</v>
      </c>
      <c r="H31" s="17">
        <f t="shared" si="1"/>
        <v>4.5000000000000047E-2</v>
      </c>
      <c r="I31"/>
    </row>
    <row r="32" spans="2:9" ht="18.75" customHeight="1" x14ac:dyDescent="0.35">
      <c r="B32" s="15" t="s">
        <v>15</v>
      </c>
      <c r="C32" s="42" t="s">
        <v>25</v>
      </c>
      <c r="D32" s="31">
        <v>21</v>
      </c>
      <c r="E32" s="52">
        <v>0</v>
      </c>
      <c r="F32" s="34">
        <v>21</v>
      </c>
      <c r="G32" s="5">
        <f t="shared" si="0"/>
        <v>0</v>
      </c>
      <c r="H32" s="17">
        <f t="shared" si="1"/>
        <v>0</v>
      </c>
      <c r="I32"/>
    </row>
    <row r="33" spans="2:9" ht="18.75" customHeight="1" x14ac:dyDescent="0.35">
      <c r="B33" s="15" t="s">
        <v>16</v>
      </c>
      <c r="C33" s="42" t="s">
        <v>6</v>
      </c>
      <c r="D33" s="31">
        <v>68.989999999999995</v>
      </c>
      <c r="E33" s="52">
        <v>0</v>
      </c>
      <c r="F33" s="34">
        <v>71.150000000000006</v>
      </c>
      <c r="G33" s="5">
        <f t="shared" si="0"/>
        <v>2.1600000000000108</v>
      </c>
      <c r="H33" s="17">
        <f t="shared" si="1"/>
        <v>3.1308885345702434E-2</v>
      </c>
      <c r="I33"/>
    </row>
    <row r="34" spans="2:9" ht="18.75" customHeight="1" x14ac:dyDescent="0.35">
      <c r="B34" s="15" t="s">
        <v>16</v>
      </c>
      <c r="C34" s="42" t="s">
        <v>50</v>
      </c>
      <c r="D34" s="31">
        <v>81.709999999999994</v>
      </c>
      <c r="E34" s="52">
        <v>0</v>
      </c>
      <c r="F34" s="34">
        <v>75</v>
      </c>
      <c r="G34" s="5">
        <f t="shared" si="0"/>
        <v>-6.7099999999999937</v>
      </c>
      <c r="H34" s="17">
        <f t="shared" si="1"/>
        <v>-8.2119691592216298E-2</v>
      </c>
      <c r="I34"/>
    </row>
    <row r="35" spans="2:9" ht="18.75" customHeight="1" x14ac:dyDescent="0.35">
      <c r="B35" s="15" t="s">
        <v>16</v>
      </c>
      <c r="C35" s="45" t="s">
        <v>34</v>
      </c>
      <c r="D35" s="31">
        <v>7.29</v>
      </c>
      <c r="E35" s="52">
        <v>0</v>
      </c>
      <c r="F35" s="34">
        <v>6.73</v>
      </c>
      <c r="G35" s="5">
        <f t="shared" si="0"/>
        <v>-0.55999999999999961</v>
      </c>
      <c r="H35" s="17">
        <f t="shared" si="1"/>
        <v>-7.6817558299039732E-2</v>
      </c>
      <c r="I35"/>
    </row>
    <row r="36" spans="2:9" ht="18.75" customHeight="1" x14ac:dyDescent="0.35">
      <c r="B36" s="15" t="s">
        <v>16</v>
      </c>
      <c r="C36" s="42" t="s">
        <v>46</v>
      </c>
      <c r="D36" s="12">
        <v>29.57</v>
      </c>
      <c r="E36" s="52">
        <v>0</v>
      </c>
      <c r="F36" s="34">
        <v>37.35</v>
      </c>
      <c r="G36" s="5">
        <f t="shared" si="0"/>
        <v>7.7800000000000011</v>
      </c>
      <c r="H36" s="17">
        <f t="shared" si="1"/>
        <v>0.26310449780182621</v>
      </c>
      <c r="I36"/>
    </row>
    <row r="37" spans="2:9" ht="18.75" customHeight="1" thickBot="1" x14ac:dyDescent="0.4">
      <c r="B37" s="83" t="s">
        <v>44</v>
      </c>
      <c r="C37" s="84"/>
      <c r="D37" s="7">
        <f t="shared" ref="D37" si="6">D18+D12+D8</f>
        <v>1339.21</v>
      </c>
      <c r="E37" s="54">
        <f t="shared" ref="E37" si="7">E18+E12+E8</f>
        <v>0</v>
      </c>
      <c r="F37" s="37">
        <f>F18+F12+F8</f>
        <v>1363.5600000000002</v>
      </c>
      <c r="G37" s="8">
        <f t="shared" si="0"/>
        <v>24.350000000000136</v>
      </c>
      <c r="H37" s="20">
        <f t="shared" si="1"/>
        <v>1.8182361242822364E-2</v>
      </c>
      <c r="I37"/>
    </row>
    <row r="38" spans="2:9" ht="18.75" customHeight="1" x14ac:dyDescent="0.35">
      <c r="B38" s="21" t="s">
        <v>15</v>
      </c>
      <c r="C38" s="48" t="s">
        <v>10</v>
      </c>
      <c r="D38" s="9">
        <f t="shared" ref="D38:F38" si="8">SUM(D39:D48)</f>
        <v>71.009999999999991</v>
      </c>
      <c r="E38" s="55">
        <f t="shared" ref="E38" si="9">SUM(E39:E48)</f>
        <v>0</v>
      </c>
      <c r="F38" s="38">
        <f t="shared" si="8"/>
        <v>79.42</v>
      </c>
      <c r="G38" s="10">
        <f t="shared" si="0"/>
        <v>8.4100000000000108</v>
      </c>
      <c r="H38" s="14">
        <f t="shared" si="1"/>
        <v>0.11843402337698933</v>
      </c>
      <c r="I38"/>
    </row>
    <row r="39" spans="2:9" ht="18.75" customHeight="1" x14ac:dyDescent="0.35">
      <c r="B39" s="22"/>
      <c r="C39" s="42" t="s">
        <v>47</v>
      </c>
      <c r="D39" s="11">
        <v>2.4</v>
      </c>
      <c r="E39" s="51">
        <v>0</v>
      </c>
      <c r="F39" s="33">
        <v>2.4</v>
      </c>
      <c r="G39" s="5">
        <f t="shared" si="0"/>
        <v>0</v>
      </c>
      <c r="H39" s="17">
        <f t="shared" si="1"/>
        <v>0</v>
      </c>
      <c r="I39"/>
    </row>
    <row r="40" spans="2:9" ht="18.75" customHeight="1" x14ac:dyDescent="0.35">
      <c r="B40" s="22"/>
      <c r="C40" s="44" t="s">
        <v>53</v>
      </c>
      <c r="D40" s="31">
        <v>3</v>
      </c>
      <c r="E40" s="52">
        <v>0</v>
      </c>
      <c r="F40" s="39">
        <v>3</v>
      </c>
      <c r="G40" s="5">
        <f t="shared" si="0"/>
        <v>0</v>
      </c>
      <c r="H40" s="17">
        <f t="shared" si="1"/>
        <v>0</v>
      </c>
      <c r="I40"/>
    </row>
    <row r="41" spans="2:9" ht="18.75" customHeight="1" x14ac:dyDescent="0.35">
      <c r="B41" s="22"/>
      <c r="C41" s="44" t="s">
        <v>36</v>
      </c>
      <c r="D41" s="31">
        <v>0</v>
      </c>
      <c r="E41" s="52">
        <v>0</v>
      </c>
      <c r="F41" s="39">
        <v>10</v>
      </c>
      <c r="G41" s="5">
        <f t="shared" si="0"/>
        <v>10</v>
      </c>
      <c r="H41" s="17" t="str">
        <f t="shared" si="1"/>
        <v>N/A</v>
      </c>
      <c r="I41"/>
    </row>
    <row r="42" spans="2:9" ht="18.75" customHeight="1" x14ac:dyDescent="0.35">
      <c r="B42" s="22"/>
      <c r="C42" s="42" t="s">
        <v>11</v>
      </c>
      <c r="D42" s="31">
        <v>10.9</v>
      </c>
      <c r="E42" s="52">
        <v>0</v>
      </c>
      <c r="F42" s="34">
        <v>10.9</v>
      </c>
      <c r="G42" s="5">
        <f t="shared" si="0"/>
        <v>0</v>
      </c>
      <c r="H42" s="17">
        <f t="shared" si="1"/>
        <v>0</v>
      </c>
      <c r="I42"/>
    </row>
    <row r="43" spans="2:9" ht="18.75" customHeight="1" x14ac:dyDescent="0.35">
      <c r="B43" s="22"/>
      <c r="C43" s="42" t="s">
        <v>48</v>
      </c>
      <c r="D43" s="31">
        <v>8.36</v>
      </c>
      <c r="E43" s="52">
        <v>0</v>
      </c>
      <c r="F43" s="34">
        <v>8</v>
      </c>
      <c r="G43" s="5">
        <f t="shared" si="0"/>
        <v>-0.35999999999999943</v>
      </c>
      <c r="H43" s="17">
        <f t="shared" si="1"/>
        <v>-4.3062200956937732E-2</v>
      </c>
      <c r="I43"/>
    </row>
    <row r="44" spans="2:9" ht="18.75" customHeight="1" x14ac:dyDescent="0.35">
      <c r="B44" s="22"/>
      <c r="C44" s="42" t="s">
        <v>35</v>
      </c>
      <c r="D44" s="31">
        <v>10</v>
      </c>
      <c r="E44" s="52">
        <v>0</v>
      </c>
      <c r="F44" s="34">
        <v>10.62</v>
      </c>
      <c r="G44" s="5">
        <f t="shared" si="0"/>
        <v>0.61999999999999922</v>
      </c>
      <c r="H44" s="17">
        <f t="shared" si="1"/>
        <v>6.1999999999999923E-2</v>
      </c>
      <c r="I44"/>
    </row>
    <row r="45" spans="2:9" ht="18.75" customHeight="1" x14ac:dyDescent="0.35">
      <c r="B45" s="22"/>
      <c r="C45" s="42" t="s">
        <v>12</v>
      </c>
      <c r="D45" s="31">
        <v>20.5</v>
      </c>
      <c r="E45" s="52">
        <v>0</v>
      </c>
      <c r="F45" s="34">
        <v>20.86</v>
      </c>
      <c r="G45" s="5">
        <f t="shared" si="0"/>
        <v>0.35999999999999943</v>
      </c>
      <c r="H45" s="17">
        <f t="shared" si="1"/>
        <v>1.7560975609756072E-2</v>
      </c>
      <c r="I45"/>
    </row>
    <row r="46" spans="2:9" ht="18.75" customHeight="1" x14ac:dyDescent="0.35">
      <c r="B46" s="22"/>
      <c r="C46" s="42" t="s">
        <v>13</v>
      </c>
      <c r="D46" s="31">
        <v>3</v>
      </c>
      <c r="E46" s="52">
        <v>0</v>
      </c>
      <c r="F46" s="34">
        <v>3.14</v>
      </c>
      <c r="G46" s="5">
        <f t="shared" si="0"/>
        <v>0.14000000000000012</v>
      </c>
      <c r="H46" s="17">
        <f t="shared" si="1"/>
        <v>4.666666666666671E-2</v>
      </c>
      <c r="I46"/>
    </row>
    <row r="47" spans="2:9" ht="18.75" customHeight="1" x14ac:dyDescent="0.35">
      <c r="B47" s="22"/>
      <c r="C47" s="44" t="s">
        <v>24</v>
      </c>
      <c r="D47" s="31">
        <v>3</v>
      </c>
      <c r="E47" s="52">
        <v>0</v>
      </c>
      <c r="F47" s="39">
        <v>1.5</v>
      </c>
      <c r="G47" s="5">
        <f t="shared" si="0"/>
        <v>-1.5</v>
      </c>
      <c r="H47" s="17">
        <f t="shared" si="1"/>
        <v>-0.5</v>
      </c>
      <c r="I47"/>
    </row>
    <row r="48" spans="2:9" ht="18.75" customHeight="1" x14ac:dyDescent="0.35">
      <c r="B48" s="23"/>
      <c r="C48" s="49" t="s">
        <v>51</v>
      </c>
      <c r="D48" s="12">
        <v>9.85</v>
      </c>
      <c r="E48" s="52">
        <v>0</v>
      </c>
      <c r="F48" s="39">
        <v>9</v>
      </c>
      <c r="G48" s="5">
        <f t="shared" si="0"/>
        <v>-0.84999999999999964</v>
      </c>
      <c r="H48" s="17">
        <f t="shared" si="1"/>
        <v>-8.629441624365479E-2</v>
      </c>
      <c r="I48"/>
    </row>
    <row r="49" spans="2:9" ht="18.75" customHeight="1" x14ac:dyDescent="0.35">
      <c r="B49" s="80" t="s">
        <v>19</v>
      </c>
      <c r="C49" s="82"/>
      <c r="D49" s="29">
        <f t="shared" ref="D49" si="10">SUM(D19:D21)</f>
        <v>123.5</v>
      </c>
      <c r="E49" s="56">
        <f t="shared" ref="E49" si="11">SUM(E19:E21)</f>
        <v>0</v>
      </c>
      <c r="F49" s="40">
        <f>SUM(F19:F21)</f>
        <v>109.76</v>
      </c>
      <c r="G49" s="28">
        <f t="shared" si="0"/>
        <v>-13.739999999999995</v>
      </c>
      <c r="H49" s="30">
        <f t="shared" si="1"/>
        <v>-0.1112550607287449</v>
      </c>
      <c r="I49"/>
    </row>
    <row r="50" spans="2:9" ht="18.75" customHeight="1" x14ac:dyDescent="0.35">
      <c r="B50" s="80" t="s">
        <v>20</v>
      </c>
      <c r="C50" s="82"/>
      <c r="D50" s="29">
        <f t="shared" ref="D50" si="12">SUM(D9:D11,D13:D14,D22:D29)</f>
        <v>517.06000000000006</v>
      </c>
      <c r="E50" s="56">
        <f t="shared" ref="E50" si="13">SUM(E9:E11,E13:E14,E22:E29)</f>
        <v>0</v>
      </c>
      <c r="F50" s="40">
        <f>SUM(F9:F11,F13:F14,F22:F29)</f>
        <v>526.18000000000006</v>
      </c>
      <c r="G50" s="28">
        <f t="shared" si="0"/>
        <v>9.1200000000000045</v>
      </c>
      <c r="H50" s="30">
        <f t="shared" si="1"/>
        <v>1.7638185123583342E-2</v>
      </c>
      <c r="I50"/>
    </row>
    <row r="51" spans="2:9" ht="18.75" customHeight="1" x14ac:dyDescent="0.35">
      <c r="B51" s="80" t="s">
        <v>42</v>
      </c>
      <c r="C51" s="82"/>
      <c r="D51" s="6">
        <f t="shared" ref="D51" si="14">SUM(D15:D17,D30:D32,D38)</f>
        <v>582.09999999999991</v>
      </c>
      <c r="E51" s="53">
        <f t="shared" ref="E51" si="15">SUM(E15:E17,E30:E32,E38)</f>
        <v>0</v>
      </c>
      <c r="F51" s="36">
        <f>SUM(F15:F17,F30:F32,F38)</f>
        <v>616.80999999999995</v>
      </c>
      <c r="G51" s="28">
        <f t="shared" si="0"/>
        <v>34.710000000000036</v>
      </c>
      <c r="H51" s="30">
        <f t="shared" si="1"/>
        <v>5.9628929737158637E-2</v>
      </c>
      <c r="I51"/>
    </row>
    <row r="52" spans="2:9" ht="18.75" customHeight="1" x14ac:dyDescent="0.35">
      <c r="B52" s="80" t="s">
        <v>43</v>
      </c>
      <c r="C52" s="82"/>
      <c r="D52" s="6">
        <f t="shared" ref="D52:F52" si="16">SUM(D33:D36)</f>
        <v>187.55999999999997</v>
      </c>
      <c r="E52" s="53">
        <f t="shared" ref="E52" si="17">SUM(E33:E36)</f>
        <v>0</v>
      </c>
      <c r="F52" s="36">
        <f t="shared" si="16"/>
        <v>190.23</v>
      </c>
      <c r="G52" s="28">
        <f t="shared" si="0"/>
        <v>2.6700000000000159</v>
      </c>
      <c r="H52" s="30">
        <f t="shared" si="1"/>
        <v>1.4235444657709619E-2</v>
      </c>
      <c r="I52"/>
    </row>
    <row r="53" spans="2:9" ht="18.75" customHeight="1" thickBot="1" x14ac:dyDescent="0.4">
      <c r="B53" s="83" t="s">
        <v>18</v>
      </c>
      <c r="C53" s="84"/>
      <c r="D53" s="7">
        <f>SUM(D49:D52)</f>
        <v>1410.2199999999998</v>
      </c>
      <c r="E53" s="54">
        <f>SUM(E49:E52)</f>
        <v>0</v>
      </c>
      <c r="F53" s="37">
        <f>SUM(F49:F52)</f>
        <v>1442.98</v>
      </c>
      <c r="G53" s="8">
        <f t="shared" si="0"/>
        <v>32.760000000000218</v>
      </c>
      <c r="H53" s="24">
        <f t="shared" si="1"/>
        <v>2.3230417948972657E-2</v>
      </c>
      <c r="I53"/>
    </row>
    <row r="54" spans="2:9" ht="15.6" customHeight="1" x14ac:dyDescent="0.35">
      <c r="B54" s="85" t="s">
        <v>59</v>
      </c>
      <c r="C54" s="85"/>
      <c r="D54" s="85"/>
      <c r="E54" s="85"/>
      <c r="F54" s="85"/>
      <c r="G54" s="85"/>
      <c r="H54" s="85"/>
    </row>
    <row r="55" spans="2:9" ht="15.6" customHeight="1" x14ac:dyDescent="0.35">
      <c r="B55" s="86" t="s">
        <v>60</v>
      </c>
      <c r="C55" s="86"/>
      <c r="D55" s="86"/>
      <c r="E55" s="86"/>
      <c r="F55" s="86"/>
      <c r="G55" s="86"/>
      <c r="H55" s="86"/>
    </row>
    <row r="56" spans="2:9" ht="15.6" customHeight="1" x14ac:dyDescent="0.35">
      <c r="B56" s="87" t="s">
        <v>61</v>
      </c>
      <c r="C56" s="87"/>
      <c r="D56" s="87"/>
      <c r="E56" s="87"/>
      <c r="F56" s="87"/>
      <c r="G56" s="87"/>
      <c r="H56" s="87"/>
    </row>
    <row r="57" spans="2:9" x14ac:dyDescent="0.35">
      <c r="D57" s="57"/>
      <c r="E57" s="57"/>
      <c r="F57" s="57"/>
      <c r="G57" s="57"/>
      <c r="H57" s="57"/>
    </row>
  </sheetData>
  <mergeCells count="10">
    <mergeCell ref="D6:D7"/>
    <mergeCell ref="F6:F7"/>
    <mergeCell ref="G6:H6"/>
    <mergeCell ref="E6:E7"/>
    <mergeCell ref="B1:H1"/>
    <mergeCell ref="B2:H2"/>
    <mergeCell ref="B3:H3"/>
    <mergeCell ref="B5:H5"/>
    <mergeCell ref="B4:H4"/>
    <mergeCell ref="B6:C7"/>
  </mergeCells>
  <printOptions horizontalCentered="1"/>
  <pageMargins left="0.5" right="0.5" top="0.5" bottom="0.5" header="0.5" footer="0.5"/>
  <pageSetup scale="51" orientation="landscape" r:id="rId1"/>
  <headerFooter alignWithMargins="0">
    <firstHeader>&amp;C&amp;"Microsoft Sans Serif,Bold"CUI//SP-BUDG//FED ONLY</firstHeader>
    <firstFooter>&amp;LCUI Contact: cui@nsf.gov</firstFooter>
  </headerFooter>
  <ignoredErrors>
    <ignoredError sqref="E49:E52 D50:D52 F50:F5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CoSTEM Table</vt:lpstr>
      <vt:lpstr>'CoSTEM Table'!Print_Area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CoSTEM INVENTORY AND POSTDOCTORAL FELLOWSHIP PROGRAMS</dc:title>
  <dc:creator/>
  <cp:keywords>CoSTEM INVENTORY AND POSTDOCTORAL FELLOWSHIP PROGRAMS</cp:keywords>
  <cp:lastModifiedBy/>
  <dcterms:created xsi:type="dcterms:W3CDTF">2014-08-25T21:20:03Z</dcterms:created>
  <dcterms:modified xsi:type="dcterms:W3CDTF">2024-04-06T14:02:12Z</dcterms:modified>
  <cp:category>CoSTEM INVENTORY AND POSTDOCTORAL FELLOWSHIP PROGRAMS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d8eeabc3-4cc0-41d8-81c0-8d9389e603ae</vt:lpwstr>
  </property>
  <property fmtid="{D5CDD505-2E9C-101B-9397-08002B2CF9AE}" pid="3" name="VM">
    <vt:lpwstr>Yes</vt:lpwstr>
  </property>
  <property fmtid="{D5CDD505-2E9C-101B-9397-08002B2CF9AE}" pid="4" name="ContainsCUI">
    <vt:lpwstr>Yes</vt:lpwstr>
  </property>
  <property fmtid="{D5CDD505-2E9C-101B-9397-08002B2CF9AE}" pid="5" name="MarkingType">
    <vt:lpwstr>Specified</vt:lpwstr>
  </property>
  <property fmtid="{D5CDD505-2E9C-101B-9397-08002B2CF9AE}" pid="6" name="CUIList">
    <vt:lpwstr>Short_List</vt:lpwstr>
  </property>
  <property fmtid="{D5CDD505-2E9C-101B-9397-08002B2CF9AE}" pid="7" name="CUIMarking">
    <vt:lpwstr>SP-BUDG</vt:lpwstr>
  </property>
  <property fmtid="{D5CDD505-2E9C-101B-9397-08002B2CF9AE}" pid="8" name="DisseminationNeeded">
    <vt:lpwstr>Yes</vt:lpwstr>
  </property>
  <property fmtid="{D5CDD505-2E9C-101B-9397-08002B2CF9AE}" pid="9" name="Dissemination">
    <vt:lpwstr>FED ONLY</vt:lpwstr>
  </property>
  <property fmtid="{D5CDD505-2E9C-101B-9397-08002B2CF9AE}" pid="10" name="CUIEmail">
    <vt:lpwstr>cui@nsf.gov</vt:lpwstr>
  </property>
</Properties>
</file>